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astridestrada/Desktop/"/>
    </mc:Choice>
  </mc:AlternateContent>
  <xr:revisionPtr revIDLastSave="0" documentId="8_{A2288787-C226-CB46-BD06-ED59BDD43A71}" xr6:coauthVersionLast="47" xr6:coauthVersionMax="47" xr10:uidLastSave="{00000000-0000-0000-0000-000000000000}"/>
  <bookViews>
    <workbookView xWindow="0" yWindow="520" windowWidth="28800" windowHeight="16320" xr2:uid="{9DFBF5F4-F115-FD4B-AD68-1C653FD0E4B7}"/>
  </bookViews>
  <sheets>
    <sheet name="POA 2022" sheetId="10" r:id="rId1"/>
    <sheet name="FIANACIERA GRAFICO" sheetId="13" state="hidden" r:id="rId2"/>
    <sheet name="SATISFACCION GRAFICO" sheetId="14" state="hidden" r:id="rId3"/>
    <sheet name="PROCESOS" sheetId="15" state="hidden" r:id="rId4"/>
    <sheet name="FACTURACION" sheetId="1" state="hidden" r:id="rId5"/>
    <sheet name="CARTERA" sheetId="2" state="hidden" r:id="rId6"/>
    <sheet name="PASIVO - BALANCE- ESTADO R" sheetId="3" state="hidden" r:id="rId7"/>
    <sheet name="PRODUCCIÓN" sheetId="4" state="hidden" r:id="rId8"/>
    <sheet name="CALIDAD" sheetId="5" state="hidden" r:id="rId9"/>
    <sheet name="PROCESOS JUDICIALES " sheetId="6" state="hidden" r:id="rId10"/>
    <sheet name="TALENTO HUMANO" sheetId="11" state="hidden" r:id="rId11"/>
    <sheet name="MANTENI" sheetId="12" state="hidden" r:id="rId12"/>
    <sheet name="TABLERO" sheetId="8" state="hidden" r:id="rId13"/>
  </sheets>
  <externalReferences>
    <externalReference r:id="rId14"/>
  </externalReferences>
  <definedNames>
    <definedName name="_xlnm._FilterDatabase" localSheetId="7" hidden="1">PRODUCCIÓN!$A$2:$H$47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1" i="4" l="1"/>
  <c r="C52" i="4"/>
  <c r="L48" i="10"/>
  <c r="M48" i="10"/>
  <c r="N48" i="10"/>
  <c r="O48" i="10"/>
  <c r="P48" i="10"/>
  <c r="Q48" i="10"/>
  <c r="L46" i="10"/>
  <c r="F53" i="4"/>
  <c r="H9" i="10" l="1"/>
  <c r="H8" i="10"/>
  <c r="H10" i="10"/>
  <c r="D14" i="11"/>
  <c r="D15" i="11"/>
  <c r="D16" i="11"/>
  <c r="D13" i="11"/>
  <c r="B17" i="11"/>
  <c r="I48" i="10"/>
  <c r="J48" i="10"/>
  <c r="K48" i="10"/>
  <c r="H48" i="10"/>
  <c r="L29" i="10"/>
  <c r="Q29" i="10"/>
  <c r="P29" i="10"/>
  <c r="O29" i="10"/>
  <c r="N29" i="10"/>
  <c r="M29" i="10"/>
  <c r="D16" i="12"/>
  <c r="C16" i="12"/>
  <c r="D8" i="12"/>
  <c r="C8" i="12"/>
  <c r="C9" i="11"/>
  <c r="B9" i="11"/>
  <c r="G38" i="8"/>
  <c r="K26" i="10"/>
  <c r="L26" i="10" s="1"/>
  <c r="J26" i="10"/>
  <c r="I26" i="10"/>
  <c r="H26" i="10"/>
  <c r="K24" i="10"/>
  <c r="L24" i="10" s="1"/>
  <c r="I24" i="10"/>
  <c r="D54" i="5"/>
  <c r="L30" i="10" s="1"/>
  <c r="K43" i="10"/>
  <c r="J43" i="10"/>
  <c r="I43" i="10"/>
  <c r="H43" i="10"/>
  <c r="K42" i="10"/>
  <c r="J42" i="10"/>
  <c r="I42" i="10"/>
  <c r="H42" i="10"/>
  <c r="C17" i="11"/>
  <c r="Q43" i="10"/>
  <c r="P43" i="10"/>
  <c r="O43" i="10"/>
  <c r="N43" i="10"/>
  <c r="M43" i="10"/>
  <c r="Q42" i="10"/>
  <c r="P42" i="10"/>
  <c r="O42" i="10"/>
  <c r="N42" i="10"/>
  <c r="M42" i="10"/>
  <c r="Q45" i="10"/>
  <c r="P45" i="10"/>
  <c r="O45" i="10"/>
  <c r="N45" i="10"/>
  <c r="M45" i="10"/>
  <c r="K45" i="10"/>
  <c r="I44" i="10"/>
  <c r="J44" i="10"/>
  <c r="K44" i="10"/>
  <c r="H44" i="10"/>
  <c r="Q44" i="10"/>
  <c r="P44" i="10"/>
  <c r="O44" i="10"/>
  <c r="N44" i="10"/>
  <c r="M44" i="10"/>
  <c r="J41" i="10"/>
  <c r="I41" i="10"/>
  <c r="H41" i="10"/>
  <c r="D32" i="10"/>
  <c r="D33" i="10"/>
  <c r="D34" i="10"/>
  <c r="D35" i="10"/>
  <c r="D31" i="10"/>
  <c r="Q40" i="10"/>
  <c r="P40" i="10"/>
  <c r="O40" i="10"/>
  <c r="N40" i="10"/>
  <c r="M40" i="10"/>
  <c r="Q39" i="10"/>
  <c r="P39" i="10"/>
  <c r="O39" i="10"/>
  <c r="N39" i="10"/>
  <c r="M39" i="10"/>
  <c r="Q38" i="10"/>
  <c r="P38" i="10"/>
  <c r="O38" i="10"/>
  <c r="N38" i="10"/>
  <c r="M38" i="10"/>
  <c r="Q37" i="10"/>
  <c r="P37" i="10"/>
  <c r="O37" i="10"/>
  <c r="N37" i="10"/>
  <c r="M37" i="10"/>
  <c r="Q36" i="10"/>
  <c r="P36" i="10"/>
  <c r="O36" i="10"/>
  <c r="N36" i="10"/>
  <c r="M36" i="10"/>
  <c r="Q35" i="10"/>
  <c r="P35" i="10"/>
  <c r="O35" i="10"/>
  <c r="N35" i="10"/>
  <c r="M35" i="10"/>
  <c r="Q34" i="10"/>
  <c r="P34" i="10"/>
  <c r="O34" i="10"/>
  <c r="N34" i="10"/>
  <c r="M34" i="10"/>
  <c r="Q33" i="10"/>
  <c r="P33" i="10"/>
  <c r="O33" i="10"/>
  <c r="N33" i="10"/>
  <c r="M33" i="10"/>
  <c r="Q32" i="10"/>
  <c r="P32" i="10"/>
  <c r="O32" i="10"/>
  <c r="N32" i="10"/>
  <c r="M32" i="10"/>
  <c r="Q31" i="10"/>
  <c r="P31" i="10"/>
  <c r="O31" i="10"/>
  <c r="N31" i="10"/>
  <c r="M31" i="10"/>
  <c r="K25" i="10"/>
  <c r="L25" i="10" s="1"/>
  <c r="J25" i="10"/>
  <c r="I25" i="10"/>
  <c r="H25" i="10"/>
  <c r="J24" i="10"/>
  <c r="K23" i="10"/>
  <c r="L23" i="10" s="1"/>
  <c r="J23" i="10"/>
  <c r="I23" i="10"/>
  <c r="H23" i="10"/>
  <c r="K22" i="10"/>
  <c r="L22" i="10" s="1"/>
  <c r="J22" i="10"/>
  <c r="I22" i="10"/>
  <c r="H22" i="10"/>
  <c r="K21" i="10"/>
  <c r="L21" i="10" s="1"/>
  <c r="J21" i="10"/>
  <c r="I21" i="10"/>
  <c r="H21" i="10"/>
  <c r="K20" i="10"/>
  <c r="L20" i="10" s="1"/>
  <c r="J20" i="10"/>
  <c r="I20" i="10"/>
  <c r="H20" i="10"/>
  <c r="K19" i="10"/>
  <c r="L19" i="10" s="1"/>
  <c r="J19" i="10"/>
  <c r="I19" i="10"/>
  <c r="H19" i="10"/>
  <c r="K18" i="10"/>
  <c r="L18" i="10" s="1"/>
  <c r="J18" i="10"/>
  <c r="I18" i="10"/>
  <c r="H18" i="10"/>
  <c r="K17" i="10"/>
  <c r="L17" i="10" s="1"/>
  <c r="J17" i="10"/>
  <c r="I17" i="10"/>
  <c r="H17" i="10"/>
  <c r="K16" i="10"/>
  <c r="L16" i="10" s="1"/>
  <c r="J16" i="10"/>
  <c r="I16" i="10"/>
  <c r="H16" i="10"/>
  <c r="K15" i="10"/>
  <c r="L15" i="10" s="1"/>
  <c r="J15" i="10"/>
  <c r="I15" i="10"/>
  <c r="H15" i="10"/>
  <c r="K14" i="10"/>
  <c r="L14" i="10" s="1"/>
  <c r="J14" i="10"/>
  <c r="I14" i="10"/>
  <c r="H14" i="10"/>
  <c r="Q13" i="10"/>
  <c r="P13" i="10"/>
  <c r="O13" i="10"/>
  <c r="N13" i="10"/>
  <c r="M13" i="10"/>
  <c r="K13" i="10"/>
  <c r="L13" i="10" s="1"/>
  <c r="J13" i="10"/>
  <c r="I13" i="10"/>
  <c r="H13" i="10"/>
  <c r="Q12" i="10"/>
  <c r="P12" i="10"/>
  <c r="O12" i="10"/>
  <c r="N12" i="10"/>
  <c r="M12" i="10"/>
  <c r="K12" i="10"/>
  <c r="L12" i="10" s="1"/>
  <c r="J12" i="10"/>
  <c r="I12" i="10"/>
  <c r="H12" i="10"/>
  <c r="Q11" i="10"/>
  <c r="P11" i="10"/>
  <c r="O11" i="10"/>
  <c r="N11" i="10"/>
  <c r="M11" i="10"/>
  <c r="K11" i="10"/>
  <c r="L11" i="10" s="1"/>
  <c r="J11" i="10"/>
  <c r="I11" i="10"/>
  <c r="H11" i="10"/>
  <c r="Q10" i="10"/>
  <c r="P10" i="10"/>
  <c r="O10" i="10"/>
  <c r="N10" i="10"/>
  <c r="M10" i="10"/>
  <c r="K10" i="10"/>
  <c r="L10" i="10" s="1"/>
  <c r="J10" i="10"/>
  <c r="I10" i="10"/>
  <c r="Q9" i="10"/>
  <c r="P9" i="10"/>
  <c r="O9" i="10"/>
  <c r="N9" i="10"/>
  <c r="M9" i="10"/>
  <c r="K9" i="10"/>
  <c r="L9" i="10" s="1"/>
  <c r="J9" i="10"/>
  <c r="I9" i="10"/>
  <c r="Q8" i="10"/>
  <c r="Q26" i="10" s="1"/>
  <c r="P8" i="10"/>
  <c r="P26" i="10" s="1"/>
  <c r="O8" i="10"/>
  <c r="O26" i="10" s="1"/>
  <c r="N8" i="10"/>
  <c r="N26" i="10" s="1"/>
  <c r="M8" i="10"/>
  <c r="M26" i="10" s="1"/>
  <c r="K8" i="10"/>
  <c r="L8" i="10" s="1"/>
  <c r="J8" i="10"/>
  <c r="I8" i="10"/>
  <c r="Q7" i="10"/>
  <c r="Q25" i="10" s="1"/>
  <c r="P7" i="10"/>
  <c r="P25" i="10" s="1"/>
  <c r="O7" i="10"/>
  <c r="O25" i="10" s="1"/>
  <c r="N7" i="10"/>
  <c r="N25" i="10" s="1"/>
  <c r="M7" i="10"/>
  <c r="M25" i="10" s="1"/>
  <c r="K7" i="10"/>
  <c r="L7" i="10" s="1"/>
  <c r="J7" i="10"/>
  <c r="I7" i="10"/>
  <c r="H7" i="10"/>
  <c r="Q24" i="10"/>
  <c r="P24" i="10"/>
  <c r="O24" i="10"/>
  <c r="N24" i="10"/>
  <c r="M24" i="10"/>
  <c r="Q23" i="10"/>
  <c r="P23" i="10"/>
  <c r="O23" i="10"/>
  <c r="N23" i="10"/>
  <c r="M23" i="10"/>
  <c r="Q22" i="10"/>
  <c r="P22" i="10"/>
  <c r="O22" i="10"/>
  <c r="N22" i="10"/>
  <c r="M22" i="10"/>
  <c r="Q21" i="10"/>
  <c r="P21" i="10"/>
  <c r="O21" i="10"/>
  <c r="N21" i="10"/>
  <c r="M21" i="10"/>
  <c r="Q20" i="10"/>
  <c r="P20" i="10"/>
  <c r="O20" i="10"/>
  <c r="N20" i="10"/>
  <c r="M20" i="10"/>
  <c r="Q19" i="10"/>
  <c r="P19" i="10"/>
  <c r="O19" i="10"/>
  <c r="N19" i="10"/>
  <c r="M19" i="10"/>
  <c r="Q18" i="10"/>
  <c r="P18" i="10"/>
  <c r="O18" i="10"/>
  <c r="N18" i="10"/>
  <c r="M18" i="10"/>
  <c r="Q17" i="10"/>
  <c r="P17" i="10"/>
  <c r="O17" i="10"/>
  <c r="N17" i="10"/>
  <c r="M17" i="10"/>
  <c r="Q16" i="10"/>
  <c r="P16" i="10"/>
  <c r="O16" i="10"/>
  <c r="N16" i="10"/>
  <c r="M16" i="10"/>
  <c r="Q15" i="10"/>
  <c r="P15" i="10"/>
  <c r="O15" i="10"/>
  <c r="N15" i="10"/>
  <c r="M15" i="10"/>
  <c r="Q14" i="10"/>
  <c r="P14" i="10"/>
  <c r="O14" i="10"/>
  <c r="N14" i="10"/>
  <c r="M14" i="10"/>
  <c r="J43" i="8"/>
  <c r="I43" i="8"/>
  <c r="H43" i="8"/>
  <c r="G43" i="8"/>
  <c r="J42" i="8"/>
  <c r="K42" i="8" s="1"/>
  <c r="I42" i="8"/>
  <c r="H42" i="8"/>
  <c r="G42" i="8"/>
  <c r="J41" i="8"/>
  <c r="K41" i="8" s="1"/>
  <c r="I41" i="8"/>
  <c r="H41" i="8"/>
  <c r="G41" i="8"/>
  <c r="J39" i="8"/>
  <c r="K39" i="8" s="1"/>
  <c r="I39" i="8"/>
  <c r="H39" i="8"/>
  <c r="G39" i="8"/>
  <c r="I38" i="8"/>
  <c r="K43" i="8"/>
  <c r="H37" i="8"/>
  <c r="I37" i="8"/>
  <c r="J37" i="8"/>
  <c r="K37" i="8" s="1"/>
  <c r="G37" i="8"/>
  <c r="H36" i="8"/>
  <c r="I36" i="8"/>
  <c r="J36" i="8"/>
  <c r="K36" i="8" s="1"/>
  <c r="G36" i="8"/>
  <c r="J34" i="8"/>
  <c r="K34" i="8" s="1"/>
  <c r="I34" i="8"/>
  <c r="H34" i="8"/>
  <c r="G34" i="8"/>
  <c r="J33" i="8"/>
  <c r="K33" i="8" s="1"/>
  <c r="I33" i="8"/>
  <c r="H33" i="8"/>
  <c r="G33" i="8"/>
  <c r="J32" i="8"/>
  <c r="K32" i="8" s="1"/>
  <c r="H32" i="8"/>
  <c r="I32" i="8"/>
  <c r="G32" i="8"/>
  <c r="H31" i="8"/>
  <c r="I31" i="8"/>
  <c r="J31" i="8"/>
  <c r="K31" i="8" s="1"/>
  <c r="G31" i="8"/>
  <c r="H30" i="8"/>
  <c r="I30" i="8"/>
  <c r="J30" i="8"/>
  <c r="K30" i="8" s="1"/>
  <c r="G30" i="8"/>
  <c r="J29" i="8"/>
  <c r="K29" i="8" s="1"/>
  <c r="I29" i="8"/>
  <c r="H29" i="8"/>
  <c r="G29" i="8"/>
  <c r="J27" i="8"/>
  <c r="K27" i="8" s="1"/>
  <c r="I27" i="8"/>
  <c r="H27" i="8"/>
  <c r="G27" i="8"/>
  <c r="J26" i="8"/>
  <c r="K26" i="8" s="1"/>
  <c r="I26" i="8"/>
  <c r="H26" i="8"/>
  <c r="G26" i="8"/>
  <c r="J25" i="8"/>
  <c r="K25" i="8" s="1"/>
  <c r="I25" i="8"/>
  <c r="H25" i="8"/>
  <c r="G25" i="8"/>
  <c r="J24" i="8"/>
  <c r="K24" i="8" s="1"/>
  <c r="I24" i="8"/>
  <c r="H24" i="8"/>
  <c r="G24" i="8"/>
  <c r="J23" i="8"/>
  <c r="K23" i="8" s="1"/>
  <c r="I23" i="8"/>
  <c r="H23" i="8"/>
  <c r="G23" i="8"/>
  <c r="J22" i="8"/>
  <c r="K22" i="8" s="1"/>
  <c r="I22" i="8"/>
  <c r="H22" i="8"/>
  <c r="G22" i="8"/>
  <c r="J21" i="8"/>
  <c r="K21" i="8" s="1"/>
  <c r="I21" i="8"/>
  <c r="H21" i="8"/>
  <c r="G21" i="8"/>
  <c r="J20" i="8"/>
  <c r="K20" i="8" s="1"/>
  <c r="H20" i="8"/>
  <c r="G20" i="8"/>
  <c r="I20" i="8"/>
  <c r="J19" i="8"/>
  <c r="K19" i="8" s="1"/>
  <c r="I19" i="8"/>
  <c r="H19" i="8"/>
  <c r="G19" i="8"/>
  <c r="C16" i="8"/>
  <c r="C39" i="10" s="1"/>
  <c r="C17" i="8"/>
  <c r="C40" i="10" s="1"/>
  <c r="C15" i="8"/>
  <c r="C38" i="10" s="1"/>
  <c r="C14" i="8"/>
  <c r="C37" i="10" s="1"/>
  <c r="C11" i="8"/>
  <c r="C35" i="10" s="1"/>
  <c r="C12" i="8"/>
  <c r="C36" i="10" s="1"/>
  <c r="C13" i="8"/>
  <c r="C27" i="10" s="1"/>
  <c r="C10" i="8"/>
  <c r="C34" i="10" s="1"/>
  <c r="C8" i="8"/>
  <c r="C32" i="10" s="1"/>
  <c r="C9" i="8"/>
  <c r="C33" i="10" s="1"/>
  <c r="C7" i="8"/>
  <c r="C31" i="10" s="1"/>
  <c r="P25" i="8"/>
  <c r="P45" i="8" s="1"/>
  <c r="O25" i="8"/>
  <c r="O45" i="8" s="1"/>
  <c r="N25" i="8"/>
  <c r="N45" i="8" s="1"/>
  <c r="M25" i="8"/>
  <c r="M45" i="8" s="1"/>
  <c r="L25" i="8"/>
  <c r="L45" i="8" s="1"/>
  <c r="P24" i="8"/>
  <c r="P44" i="8" s="1"/>
  <c r="O24" i="8"/>
  <c r="O44" i="8" s="1"/>
  <c r="N24" i="8"/>
  <c r="N44" i="8" s="1"/>
  <c r="M24" i="8"/>
  <c r="M44" i="8" s="1"/>
  <c r="L24" i="8"/>
  <c r="L44" i="8" s="1"/>
  <c r="P23" i="8"/>
  <c r="P43" i="8" s="1"/>
  <c r="O23" i="8"/>
  <c r="O43" i="8" s="1"/>
  <c r="N23" i="8"/>
  <c r="N43" i="8" s="1"/>
  <c r="M23" i="8"/>
  <c r="M43" i="8" s="1"/>
  <c r="L23" i="8"/>
  <c r="L43" i="8" s="1"/>
  <c r="P22" i="8"/>
  <c r="P42" i="8" s="1"/>
  <c r="O22" i="8"/>
  <c r="O42" i="8" s="1"/>
  <c r="N22" i="8"/>
  <c r="N42" i="8" s="1"/>
  <c r="M22" i="8"/>
  <c r="M42" i="8" s="1"/>
  <c r="L22" i="8"/>
  <c r="L42" i="8" s="1"/>
  <c r="P21" i="8"/>
  <c r="P41" i="8" s="1"/>
  <c r="O21" i="8"/>
  <c r="O41" i="8" s="1"/>
  <c r="N21" i="8"/>
  <c r="N41" i="8" s="1"/>
  <c r="M21" i="8"/>
  <c r="M41" i="8" s="1"/>
  <c r="L21" i="8"/>
  <c r="L41" i="8" s="1"/>
  <c r="P20" i="8"/>
  <c r="P40" i="8" s="1"/>
  <c r="O20" i="8"/>
  <c r="O40" i="8" s="1"/>
  <c r="N20" i="8"/>
  <c r="N40" i="8" s="1"/>
  <c r="M20" i="8"/>
  <c r="M40" i="8" s="1"/>
  <c r="L20" i="8"/>
  <c r="L40" i="8" s="1"/>
  <c r="P19" i="8"/>
  <c r="P39" i="8" s="1"/>
  <c r="O19" i="8"/>
  <c r="O39" i="8" s="1"/>
  <c r="N19" i="8"/>
  <c r="N39" i="8" s="1"/>
  <c r="M19" i="8"/>
  <c r="M39" i="8" s="1"/>
  <c r="L19" i="8"/>
  <c r="L39" i="8" s="1"/>
  <c r="P18" i="8"/>
  <c r="P38" i="8" s="1"/>
  <c r="O18" i="8"/>
  <c r="O38" i="8" s="1"/>
  <c r="N18" i="8"/>
  <c r="N38" i="8" s="1"/>
  <c r="M18" i="8"/>
  <c r="M38" i="8" s="1"/>
  <c r="L18" i="8"/>
  <c r="L38" i="8" s="1"/>
  <c r="P17" i="8"/>
  <c r="P37" i="8" s="1"/>
  <c r="O17" i="8"/>
  <c r="O37" i="8" s="1"/>
  <c r="N17" i="8"/>
  <c r="N37" i="8" s="1"/>
  <c r="M17" i="8"/>
  <c r="M37" i="8" s="1"/>
  <c r="L17" i="8"/>
  <c r="L37" i="8" s="1"/>
  <c r="P16" i="8"/>
  <c r="P36" i="8" s="1"/>
  <c r="O16" i="8"/>
  <c r="O36" i="8" s="1"/>
  <c r="N16" i="8"/>
  <c r="N36" i="8" s="1"/>
  <c r="M16" i="8"/>
  <c r="M36" i="8" s="1"/>
  <c r="L16" i="8"/>
  <c r="L36" i="8" s="1"/>
  <c r="P15" i="8"/>
  <c r="P35" i="8" s="1"/>
  <c r="O15" i="8"/>
  <c r="O35" i="8" s="1"/>
  <c r="N15" i="8"/>
  <c r="N35" i="8" s="1"/>
  <c r="M15" i="8"/>
  <c r="M35" i="8" s="1"/>
  <c r="L15" i="8"/>
  <c r="L35" i="8" s="1"/>
  <c r="P14" i="8"/>
  <c r="P34" i="8" s="1"/>
  <c r="O14" i="8"/>
  <c r="O34" i="8" s="1"/>
  <c r="N14" i="8"/>
  <c r="N34" i="8" s="1"/>
  <c r="M14" i="8"/>
  <c r="M34" i="8" s="1"/>
  <c r="L14" i="8"/>
  <c r="L34" i="8" s="1"/>
  <c r="P13" i="8"/>
  <c r="P33" i="8" s="1"/>
  <c r="O13" i="8"/>
  <c r="O33" i="8" s="1"/>
  <c r="N13" i="8"/>
  <c r="N33" i="8" s="1"/>
  <c r="M13" i="8"/>
  <c r="M33" i="8" s="1"/>
  <c r="L13" i="8"/>
  <c r="L33" i="8" s="1"/>
  <c r="P12" i="8"/>
  <c r="P32" i="8" s="1"/>
  <c r="O12" i="8"/>
  <c r="O32" i="8" s="1"/>
  <c r="N12" i="8"/>
  <c r="N32" i="8" s="1"/>
  <c r="M12" i="8"/>
  <c r="M32" i="8" s="1"/>
  <c r="L12" i="8"/>
  <c r="L32" i="8" s="1"/>
  <c r="P11" i="8"/>
  <c r="P31" i="8" s="1"/>
  <c r="O11" i="8"/>
  <c r="O31" i="8" s="1"/>
  <c r="N11" i="8"/>
  <c r="N31" i="8" s="1"/>
  <c r="M11" i="8"/>
  <c r="M31" i="8" s="1"/>
  <c r="L11" i="8"/>
  <c r="L31" i="8" s="1"/>
  <c r="P10" i="8"/>
  <c r="P30" i="8" s="1"/>
  <c r="O10" i="8"/>
  <c r="O30" i="8" s="1"/>
  <c r="N10" i="8"/>
  <c r="N30" i="8" s="1"/>
  <c r="M10" i="8"/>
  <c r="M30" i="8" s="1"/>
  <c r="L10" i="8"/>
  <c r="L30" i="8" s="1"/>
  <c r="P9" i="8"/>
  <c r="P29" i="8" s="1"/>
  <c r="O9" i="8"/>
  <c r="O29" i="8" s="1"/>
  <c r="N9" i="8"/>
  <c r="N29" i="8" s="1"/>
  <c r="M9" i="8"/>
  <c r="M29" i="8" s="1"/>
  <c r="L9" i="8"/>
  <c r="L29" i="8" s="1"/>
  <c r="P8" i="8"/>
  <c r="P27" i="8" s="1"/>
  <c r="O8" i="8"/>
  <c r="O27" i="8" s="1"/>
  <c r="N8" i="8"/>
  <c r="N27" i="8" s="1"/>
  <c r="M8" i="8"/>
  <c r="M27" i="8" s="1"/>
  <c r="L8" i="8"/>
  <c r="L27" i="8" s="1"/>
  <c r="P7" i="8"/>
  <c r="P26" i="8" s="1"/>
  <c r="P46" i="8" s="1"/>
  <c r="O7" i="8"/>
  <c r="O26" i="8" s="1"/>
  <c r="O46" i="8" s="1"/>
  <c r="N7" i="8"/>
  <c r="N26" i="8" s="1"/>
  <c r="N46" i="8" s="1"/>
  <c r="M7" i="8"/>
  <c r="M26" i="8" s="1"/>
  <c r="M46" i="8" s="1"/>
  <c r="L7" i="8"/>
  <c r="L26" i="8" s="1"/>
  <c r="L46" i="8" s="1"/>
  <c r="E8" i="12" l="1"/>
  <c r="L42" i="10" s="1"/>
  <c r="H38" i="8"/>
  <c r="H24" i="10"/>
  <c r="L41" i="10"/>
  <c r="E16" i="12"/>
  <c r="L43" i="10" s="1"/>
  <c r="J38" i="8"/>
  <c r="K38" i="8" s="1"/>
  <c r="D9" i="11"/>
  <c r="C50" i="5" l="1"/>
  <c r="H14" i="8" s="1"/>
  <c r="I37" i="10" s="1"/>
  <c r="D50" i="5"/>
  <c r="I14" i="8" s="1"/>
  <c r="J37" i="10" s="1"/>
  <c r="E50" i="5"/>
  <c r="J14" i="8" s="1"/>
  <c r="K37" i="10" s="1"/>
  <c r="B50" i="5"/>
  <c r="G14" i="8" s="1"/>
  <c r="H37" i="10" s="1"/>
  <c r="C53" i="4"/>
  <c r="G17" i="8" s="1"/>
  <c r="H40" i="10" s="1"/>
  <c r="D53" i="4"/>
  <c r="H17" i="8" s="1"/>
  <c r="I40" i="10" s="1"/>
  <c r="E53" i="4"/>
  <c r="I17" i="8" s="1"/>
  <c r="J40" i="10" s="1"/>
  <c r="J17" i="8"/>
  <c r="K40" i="10" s="1"/>
  <c r="D52" i="4"/>
  <c r="H16" i="8" s="1"/>
  <c r="I39" i="10" s="1"/>
  <c r="E52" i="4"/>
  <c r="I16" i="8" s="1"/>
  <c r="J39" i="10" s="1"/>
  <c r="F52" i="4"/>
  <c r="J16" i="8" s="1"/>
  <c r="K39" i="10" s="1"/>
  <c r="G16" i="8"/>
  <c r="H39" i="10" s="1"/>
  <c r="D51" i="4"/>
  <c r="H15" i="8" s="1"/>
  <c r="I38" i="10" s="1"/>
  <c r="E51" i="4"/>
  <c r="I15" i="8" s="1"/>
  <c r="J38" i="10" s="1"/>
  <c r="F51" i="4"/>
  <c r="J15" i="8" s="1"/>
  <c r="K38" i="10" s="1"/>
  <c r="G15" i="8"/>
  <c r="H38" i="10" s="1"/>
  <c r="C49" i="5"/>
  <c r="H13" i="8" s="1"/>
  <c r="I27" i="10" s="1"/>
  <c r="D49" i="5"/>
  <c r="I13" i="8" s="1"/>
  <c r="J27" i="10" s="1"/>
  <c r="E49" i="5"/>
  <c r="J13" i="8" s="1"/>
  <c r="K27" i="10" s="1"/>
  <c r="B49" i="5"/>
  <c r="G13" i="8" s="1"/>
  <c r="H27" i="10" s="1"/>
  <c r="C48" i="5"/>
  <c r="H12" i="8" s="1"/>
  <c r="I36" i="10" s="1"/>
  <c r="D48" i="5"/>
  <c r="I12" i="8" s="1"/>
  <c r="J36" i="10" s="1"/>
  <c r="E48" i="5"/>
  <c r="J12" i="8" s="1"/>
  <c r="K36" i="10" s="1"/>
  <c r="B48" i="5"/>
  <c r="G12" i="8" s="1"/>
  <c r="H36" i="10" s="1"/>
  <c r="C47" i="5"/>
  <c r="H11" i="8" s="1"/>
  <c r="I35" i="10" s="1"/>
  <c r="D47" i="5"/>
  <c r="I11" i="8" s="1"/>
  <c r="J35" i="10" s="1"/>
  <c r="E47" i="5"/>
  <c r="J11" i="8" s="1"/>
  <c r="K35" i="10" s="1"/>
  <c r="B47" i="5"/>
  <c r="G11" i="8" s="1"/>
  <c r="H35" i="10" s="1"/>
  <c r="B46" i="5"/>
  <c r="G10" i="8" s="1"/>
  <c r="H34" i="10" s="1"/>
  <c r="C46" i="5"/>
  <c r="H10" i="8" s="1"/>
  <c r="I34" i="10" s="1"/>
  <c r="D46" i="5"/>
  <c r="I10" i="8" s="1"/>
  <c r="J34" i="10" s="1"/>
  <c r="E46" i="5"/>
  <c r="J10" i="8" s="1"/>
  <c r="K34" i="10" s="1"/>
  <c r="C43" i="5"/>
  <c r="H9" i="8" s="1"/>
  <c r="I33" i="10" s="1"/>
  <c r="D43" i="5"/>
  <c r="I9" i="8" s="1"/>
  <c r="J33" i="10" s="1"/>
  <c r="E43" i="5"/>
  <c r="J9" i="8" s="1"/>
  <c r="K33" i="10" s="1"/>
  <c r="B43" i="5"/>
  <c r="G9" i="8" s="1"/>
  <c r="H33" i="10" s="1"/>
  <c r="C42" i="5"/>
  <c r="H8" i="8" s="1"/>
  <c r="I32" i="10" s="1"/>
  <c r="D42" i="5"/>
  <c r="I8" i="8" s="1"/>
  <c r="J32" i="10" s="1"/>
  <c r="E42" i="5"/>
  <c r="J8" i="8" s="1"/>
  <c r="K32" i="10" s="1"/>
  <c r="B42" i="5"/>
  <c r="G8" i="8" s="1"/>
  <c r="H32" i="10" s="1"/>
  <c r="C41" i="5"/>
  <c r="H7" i="8" s="1"/>
  <c r="I31" i="10" s="1"/>
  <c r="D41" i="5"/>
  <c r="I7" i="8" s="1"/>
  <c r="J31" i="10" s="1"/>
  <c r="E41" i="5"/>
  <c r="J7" i="8" s="1"/>
  <c r="K31" i="10" s="1"/>
  <c r="B41" i="5"/>
  <c r="G7" i="8" s="1"/>
  <c r="H31" i="10" s="1"/>
  <c r="F50" i="5"/>
  <c r="K14" i="8" s="1"/>
  <c r="L37" i="10" s="1"/>
  <c r="F11" i="5"/>
  <c r="F10" i="5"/>
  <c r="G52" i="4"/>
  <c r="K16" i="8" s="1"/>
  <c r="L39" i="10" s="1"/>
  <c r="F41" i="5" l="1"/>
  <c r="K7" i="8" s="1"/>
  <c r="L31" i="10" s="1"/>
  <c r="F43" i="5"/>
  <c r="K9" i="8" s="1"/>
  <c r="L33" i="10" s="1"/>
  <c r="F46" i="5"/>
  <c r="K10" i="8" s="1"/>
  <c r="L34" i="10" s="1"/>
  <c r="F49" i="5"/>
  <c r="K13" i="8" s="1"/>
  <c r="L27" i="10" s="1"/>
  <c r="G53" i="4"/>
  <c r="K17" i="8" s="1"/>
  <c r="L40" i="10" s="1"/>
  <c r="G51" i="4"/>
  <c r="K15" i="8" s="1"/>
  <c r="L38" i="10" s="1"/>
  <c r="F42" i="5"/>
  <c r="K8" i="8" s="1"/>
  <c r="L32" i="10" s="1"/>
  <c r="F47" i="5"/>
  <c r="K11" i="8" s="1"/>
  <c r="L35" i="10" s="1"/>
  <c r="F48" i="5"/>
  <c r="K12" i="8" s="1"/>
  <c r="L36" i="10" s="1"/>
</calcChain>
</file>

<file path=xl/sharedStrings.xml><?xml version="1.0" encoding="utf-8"?>
<sst xmlns="http://schemas.openxmlformats.org/spreadsheetml/2006/main" count="636" uniqueCount="283">
  <si>
    <t>Contratado</t>
  </si>
  <si>
    <t>Facturado</t>
  </si>
  <si>
    <t>Ingresos Sin Facturar</t>
  </si>
  <si>
    <t>Glosa Inicial (Objeciones pendientes de la vigencia)</t>
  </si>
  <si>
    <t>Glosada Definitiva de la Vigencia</t>
  </si>
  <si>
    <t>Recaudo Vigencia Actual</t>
  </si>
  <si>
    <t>Recaudo Vigencias Anteriores</t>
  </si>
  <si>
    <t>Total Recaudado</t>
  </si>
  <si>
    <t>Régimen Contributivo</t>
  </si>
  <si>
    <t>Régimen Subsidiado</t>
  </si>
  <si>
    <t>Población Pobre en lo No Cubierto con Subsidios a la Demanda</t>
  </si>
  <si>
    <t>...Población Pobre no afiliada al Régimen Subsidiado</t>
  </si>
  <si>
    <t>SOAT (Diferentes a ECAT)</t>
  </si>
  <si>
    <t>ADRES (Antes FOSYGA)</t>
  </si>
  <si>
    <t>Plan de intervenciones colectivas (antes PAB)</t>
  </si>
  <si>
    <t>Otras Ventas de Servicios de Salud</t>
  </si>
  <si>
    <t>Total venta de servicios de salud</t>
  </si>
  <si>
    <t>PRIMER TRIMESTRE</t>
  </si>
  <si>
    <t>SEGUNDO TRIMESTRE</t>
  </si>
  <si>
    <t>TERCER TRIMESTRE</t>
  </si>
  <si>
    <t>CUARTO TRIMESTRE</t>
  </si>
  <si>
    <t>Tipo de Pagador</t>
  </si>
  <si>
    <t>Subconcepto</t>
  </si>
  <si>
    <t>Hasta 60</t>
  </si>
  <si>
    <t>De 61 a 90</t>
  </si>
  <si>
    <t>De 91 a 180</t>
  </si>
  <si>
    <t>De 181 a 360</t>
  </si>
  <si>
    <t>Mayor 360</t>
  </si>
  <si>
    <t>Total Cartera Radicada</t>
  </si>
  <si>
    <t>Sin Facturar o con Facturación Pendiente de Radicar</t>
  </si>
  <si>
    <t>Glosa Inicial (Objeciones Pendientes)</t>
  </si>
  <si>
    <t>Giro directo para abono a la cartera sector salud</t>
  </si>
  <si>
    <t>Giro para abono de facturación sin identificar</t>
  </si>
  <si>
    <t>Deterioro acumulado de cuentas por cobrar - Prestación de Servicios</t>
  </si>
  <si>
    <t>Primer trimestre</t>
  </si>
  <si>
    <t>Segundo trimestre</t>
  </si>
  <si>
    <t>Tercer trimestre</t>
  </si>
  <si>
    <t>Cuarto trimestre</t>
  </si>
  <si>
    <t>SOAT - ECAT</t>
  </si>
  <si>
    <t>TOTAL CARTERA</t>
  </si>
  <si>
    <t>Saldo Mayor a 360 Días</t>
  </si>
  <si>
    <t>Saldo Menor a 360 Días</t>
  </si>
  <si>
    <t>Total</t>
  </si>
  <si>
    <t xml:space="preserve">PASIVO </t>
  </si>
  <si>
    <t>ACTIVO</t>
  </si>
  <si>
    <t>PATRIMONIO</t>
  </si>
  <si>
    <t>PASIVO</t>
  </si>
  <si>
    <t xml:space="preserve">BALANCE </t>
  </si>
  <si>
    <t>ESTADO DE RESULTADO</t>
  </si>
  <si>
    <t>INGRESOS</t>
  </si>
  <si>
    <t xml:space="preserve">GASTOS </t>
  </si>
  <si>
    <t xml:space="preserve">COSTOS </t>
  </si>
  <si>
    <t>CIERRE DEL EJERCICIO</t>
  </si>
  <si>
    <t>Variable</t>
  </si>
  <si>
    <t>Dosis de biológico aplicadas</t>
  </si>
  <si>
    <t>Controles de enfermería (Atención prenatal / crecimiento y desarrollo)</t>
  </si>
  <si>
    <t>Otros controles de enfermería de PyP (Diferentes a atención prenatal - Crecimiento y desarrollo)</t>
  </si>
  <si>
    <t>Citologías cervicovaginales tomadas</t>
  </si>
  <si>
    <t>Consultas de medicina general electivas realizadas</t>
  </si>
  <si>
    <t>Consultas de medicina general urgentes realizadas</t>
  </si>
  <si>
    <t>Consultas de medicina especializada electivas realizadas</t>
  </si>
  <si>
    <t>Consultas de medicina especializada urgentes realizadas</t>
  </si>
  <si>
    <t>Otras consultas electivas realizadas por profesionales diferentes a médico, enfermero u odontólogo (Incluye Psicología, Nutricionista, Optometria y otras)</t>
  </si>
  <si>
    <t>Total de consultas de odontología realizadas (valoración)</t>
  </si>
  <si>
    <t>Número de sesiones de odontología realizadas</t>
  </si>
  <si>
    <t>Total de tratamientos terminados (Paciente terminado)</t>
  </si>
  <si>
    <t>Sellantes aplicados</t>
  </si>
  <si>
    <t>Superficies obturadas (cualquier material)</t>
  </si>
  <si>
    <t>Exodoncias (cualquier tipo)</t>
  </si>
  <si>
    <t>Partos vaginales</t>
  </si>
  <si>
    <t>Partos por cesárea</t>
  </si>
  <si>
    <t>Total de egresos</t>
  </si>
  <si>
    <t>...Egresos obstétricos (partos, cesáreas y otros egresos obstétricos)</t>
  </si>
  <si>
    <t>...Egresos quirúrgicos (Sin incluir partos, cesáreas y otros egresos obstétricos)</t>
  </si>
  <si>
    <t>...Egresos no quirúrgicos (No incluye salud mental, partos, cesáreas y otros egresos obstétricos)</t>
  </si>
  <si>
    <t>...Egresos salud mental</t>
  </si>
  <si>
    <t>Pacientes en Observación</t>
  </si>
  <si>
    <t>Pacientes en Cuidados Intermedios</t>
  </si>
  <si>
    <t>Pacientes Unidad Cuidados Intensivos</t>
  </si>
  <si>
    <t>Total de días estancia de los egresos</t>
  </si>
  <si>
    <t>...Días estancia de los egresos obstétricos (Partos, cesáreas y otros obstétricos)</t>
  </si>
  <si>
    <t>...Días estancia de los egresos quirúrgicos (Sin Incluir partos, cesáreas y otros obstétricos)</t>
  </si>
  <si>
    <t>...Días estancia de los egresos No quirúrgicos (No incluye salud mental, partos, cesáreas y otros obstétricos)</t>
  </si>
  <si>
    <t>...Días estancia de los egresos salud mental</t>
  </si>
  <si>
    <t>Días estancia Cuidados Intermedios.</t>
  </si>
  <si>
    <t>Días estancia Cuidados Intensivos</t>
  </si>
  <si>
    <t>Total de días cama ocupados</t>
  </si>
  <si>
    <t>Total de días cama disponibles</t>
  </si>
  <si>
    <t>Total de cirugías realizadas (Sin incluir partos y cesáreas)</t>
  </si>
  <si>
    <t>...Cirugías grupos 2-6</t>
  </si>
  <si>
    <t>...Cirugías grupos 7-10</t>
  </si>
  <si>
    <t>...Cirugías grupos 11-13</t>
  </si>
  <si>
    <t>...Cirugías grupos 20-23</t>
  </si>
  <si>
    <t>Exámenes de laboratorio</t>
  </si>
  <si>
    <t>Número de imágenes diagnósticas tomadas</t>
  </si>
  <si>
    <t>Número de sesiones de terapias respiratorias realizadas</t>
  </si>
  <si>
    <t>Número de sesiones de terapias físicas realizadas</t>
  </si>
  <si>
    <t>Número de sesiones de otras terapias (sin incluir respiratorias y físicas)</t>
  </si>
  <si>
    <t>Número de visitas domiciliarias, comunitarias e institucionales -PIC-</t>
  </si>
  <si>
    <t>Número de sesiones de talleres colectivos -PIC-</t>
  </si>
  <si>
    <t>TOTAL</t>
  </si>
  <si>
    <t>Información para Indicadores de Seguridad</t>
  </si>
  <si>
    <t>Cantidad</t>
  </si>
  <si>
    <t>P.2.6. Número total de pacientes hospitalizados que sufren caídas en el periodo.</t>
  </si>
  <si>
    <t>P.2.6 Sumatoria de días de estancia de los pacientes en los servicios de hospitalización en el periodo.</t>
  </si>
  <si>
    <t>P.2.13 Número de pacientes que reingresan al servicio de urgencias en la misma institución antes de 72 horas con el mismo diagnóstico de egreso.</t>
  </si>
  <si>
    <t>P.2.13 Número total de egresos vivos atendidos en el servicio de urgencias durante el periodo definido.</t>
  </si>
  <si>
    <t>P.2.14 Número total de pacientes que reingresan al servicio de hospitalización, en la misma institución, antes de 15 días, por el mismo diagnostico de egreso en el período.</t>
  </si>
  <si>
    <t>P.2.14 Número total de egresos vivos en el periodo.</t>
  </si>
  <si>
    <t>P.2.15 Número total de cirugías programadas que fueron canceladas por causas atribuibles a la institución.</t>
  </si>
  <si>
    <t>P.2.15 Número total de cirugías programadas.</t>
  </si>
  <si>
    <t>Información para Indicadores de Experiencia de la Atención</t>
  </si>
  <si>
    <t>P.3.1 Sumatoria de la diferencia de días calendario entre la fecha en la que se asignó la cita de Medicina general de primera vez y la fecha en la cual el usuario la solicitó.</t>
  </si>
  <si>
    <t>P.3.1 Número total de citas de Medicina General de primera vez asignadas.</t>
  </si>
  <si>
    <t>P.3.2 Sumatoria de la diferencia de días calendario entre la fecha en la que se asignó la cita de Odontología general de primera vez y la fecha en la cual el usuario la solicitó.</t>
  </si>
  <si>
    <t>P.3.2 Número total de citas de Odontología General de primera vez asignadas.</t>
  </si>
  <si>
    <t>P.3.3 Sumatoria de la diferencia de días calendario entre la fecha en la que se asignó la cita de Medicina Interna de primera vez y la fecha en la cual el usuario la solicitó.</t>
  </si>
  <si>
    <t>P.3.3 Número total de citas de Medicina interna de primera vez asignadas.</t>
  </si>
  <si>
    <t>P.3.4 Sumatoria de la diferencia de días calendario entre la fecha en la que se asignó la cita de Pediatría de primera vez y la fecha en la cual el usuario la solicitó.</t>
  </si>
  <si>
    <t>P.3.4 Número total de citas de Pediatría de primera vez asignadas.</t>
  </si>
  <si>
    <t>P.3.5 Sumatoria de la diferencia de días calendario entre la fecha en la que se asignó la cita de Ginecología de primera vez y la fecha en la cual el usuario la solicitó.</t>
  </si>
  <si>
    <t>P.3.5 Número total de citas de Ginecología de primera vez asignadas.</t>
  </si>
  <si>
    <t>P.3.6 Sumatoria de la diferencia de días calendario entre la fecha en la que se asignó la cita de Obstetricia de primera vez y la fecha en la cual el usuario la solicitó.</t>
  </si>
  <si>
    <t>P.3.6 Número total de citas de Obstetricia de primera vez asignadas.</t>
  </si>
  <si>
    <t>P.3.7 Sumatoria de la diferencia de días calendario entre la fecha en la que se asignó la cita de Cirugía General de primera vez y la fecha en la cual el usuario la solicitó.</t>
  </si>
  <si>
    <t>P.3.7 Número total de citas de Cirugía General de primera vez asignadas.</t>
  </si>
  <si>
    <t>P.3.10 Sumatoria del número de minutos transcurridos a partir de que el paciente es clasificado como Triage 2 y el momento en el cual es atendido en consulta de Urgencias por médico.</t>
  </si>
  <si>
    <t>P.3.10 Número total de pacientes clasificados como Triage 2, en un periodo determinado.</t>
  </si>
  <si>
    <t>P.3.14 Número de usuarios que respondieron ?muy buena? o ?buena? a la pregunta: ¿cómo calificaría su experiencia global respecto a los servicios de salud que ha recibido a través de su IPS?.</t>
  </si>
  <si>
    <t>P.3.14 Número de usuarios que respondieron la pregunta.</t>
  </si>
  <si>
    <t>No. de pacientes remitidos a niveles superiores desde servicio ambulatorio y hospitalario</t>
  </si>
  <si>
    <t>No. de pacientes remitidos desde el servicio de urgencias a niveles superiores</t>
  </si>
  <si>
    <t>No. de pacientes remitidos para la atención del parto a niveles superiores</t>
  </si>
  <si>
    <t>CUARTOTRIMESTRE</t>
  </si>
  <si>
    <t xml:space="preserve">TASA DE CAIDAS EN HOSPITALIZACION </t>
  </si>
  <si>
    <t xml:space="preserve">PROPORCIÓN DE REINGRESOS EN URGENCIAS </t>
  </si>
  <si>
    <t>PROPORCIÓN DE REINGRESOS EN HOSPITALIZACIÓN</t>
  </si>
  <si>
    <t xml:space="preserve">TIEMPO PROMEDIO DE ESPERA PARA LA ASIGNACION DE CITA DE MEDICINA GENERAL </t>
  </si>
  <si>
    <t xml:space="preserve">TIEMPO PROMEDIO DE ESPERA PARA LA ASIGNACION DE CITA DE ODONTOLOGIA </t>
  </si>
  <si>
    <t>TIEMPO PROMEDIO DE ESPERA PARA LA ATENCION DE PACIENTE CLASIFICADO COMO TRIAGE 2 EN URGENCIAS</t>
  </si>
  <si>
    <t>PROPORCION DE SATISFACCIÓN GLOBAL DE LA IPS</t>
  </si>
  <si>
    <t>PROCESOS JUDICIALES</t>
  </si>
  <si>
    <t>TOTAL DE PROCESOS</t>
  </si>
  <si>
    <t xml:space="preserve">PROCESOS FINALIZADOS </t>
  </si>
  <si>
    <t xml:space="preserve">PROCESO A FAVOR </t>
  </si>
  <si>
    <t>PROCESOS EN CONTRA</t>
  </si>
  <si>
    <t xml:space="preserve">PORCENTAJE OCUPACIONAL </t>
  </si>
  <si>
    <t xml:space="preserve">PROMEDIO DIAS ESTANCIA </t>
  </si>
  <si>
    <t>GIRO CAMA</t>
  </si>
  <si>
    <t xml:space="preserve">PROPORCION DE PACIENTES ATENDIDOS POR URGENCIA REMITIDOS </t>
  </si>
  <si>
    <t>TABLERO DE MANDO DE INDICADORES CONCERTADOS</t>
  </si>
  <si>
    <t>2021-3</t>
  </si>
  <si>
    <t>CARACTERÍSTICA</t>
  </si>
  <si>
    <t>INDICADOR</t>
  </si>
  <si>
    <t>ESTANDAR</t>
  </si>
  <si>
    <t>PERIODICIDAD</t>
  </si>
  <si>
    <t>2021-1</t>
  </si>
  <si>
    <t>2021-2</t>
  </si>
  <si>
    <t>2021-4</t>
  </si>
  <si>
    <t>2021 AÑO</t>
  </si>
  <si>
    <t>2022-1</t>
  </si>
  <si>
    <t>2022-2</t>
  </si>
  <si>
    <t>2022-3</t>
  </si>
  <si>
    <t>2022-4</t>
  </si>
  <si>
    <t>2022 AÑO</t>
  </si>
  <si>
    <t>&lt; 3 días</t>
  </si>
  <si>
    <t>&lt; 20 min</t>
  </si>
  <si>
    <t>SATISFACCIÓN</t>
  </si>
  <si>
    <t>&gt;90%</t>
  </si>
  <si>
    <t xml:space="preserve">CONSOLIDADO GENERAL </t>
  </si>
  <si>
    <t>TRIMESTRAL</t>
  </si>
  <si>
    <t>PRODUCCIÓN</t>
  </si>
  <si>
    <t>&lt; 3 %</t>
  </si>
  <si>
    <t>&lt;0,01</t>
  </si>
  <si>
    <t>Total venta de servicios de salud subsidiado contratado</t>
  </si>
  <si>
    <t>Total venta de servicios de salud Contributivo contratado</t>
  </si>
  <si>
    <t>Total venta de servicios de salud Contributivo facturado</t>
  </si>
  <si>
    <t>Total venta de servicios de salud Contributivo recaudo</t>
  </si>
  <si>
    <t>Total venta de servicios de salud subsidiado  facturado</t>
  </si>
  <si>
    <t>Total venta de servicios de salud subsidiado  recaudo</t>
  </si>
  <si>
    <t>Total venta de servicios de salud contratado</t>
  </si>
  <si>
    <t>Total venta de servicios de salud  facturado</t>
  </si>
  <si>
    <t>Total venta de servicios de salud recaudo</t>
  </si>
  <si>
    <t>FINANCIERA FACTURACION</t>
  </si>
  <si>
    <t>CONTRIBUTIVO</t>
  </si>
  <si>
    <t>SUBSIDIADO</t>
  </si>
  <si>
    <t>OTROS DEUDORES POR VENTA DE SERVICIOS DE SALUD</t>
  </si>
  <si>
    <t>TOTAL CARTERA REGIMEN CONTRIBUTIVO</t>
  </si>
  <si>
    <t>TOTAL CARTERA REGIMEN SUBSIDIADO</t>
  </si>
  <si>
    <t>TOTAL CARTERA SOAT - ECAT</t>
  </si>
  <si>
    <t>TOTAL CARTERA OTROS DEUDORES POR VENTA DE SERVICIOS DE SALUD</t>
  </si>
  <si>
    <t>OTROS DEUDORES POR CONCEPTOS DIFERENTES A VENTA DE SERVICIOS DE SALUD</t>
  </si>
  <si>
    <t>TOTAL CARTERA OTROS DEUDORES POR CONCEPTOS DIFERENTES A VENTA DE SERVICIOS DE SALUD</t>
  </si>
  <si>
    <t>FACTURACION</t>
  </si>
  <si>
    <t>CARTERA</t>
  </si>
  <si>
    <t>FINANCIERA 
CARTERA</t>
  </si>
  <si>
    <t>FINANCIERA 
PASIVO</t>
  </si>
  <si>
    <t>FINANCIERA 
BALANCE</t>
  </si>
  <si>
    <t xml:space="preserve">ACTIVO </t>
  </si>
  <si>
    <t>BALANCE</t>
  </si>
  <si>
    <t>PROCESOS</t>
  </si>
  <si>
    <t xml:space="preserve">JUDIACIALES </t>
  </si>
  <si>
    <t xml:space="preserve">PROCESOS JUDICIALES TOTALES </t>
  </si>
  <si>
    <t xml:space="preserve">PROCESOS JUDICIALES FALLOS A FAVOR </t>
  </si>
  <si>
    <t>PROCESOS JUDICIALES  FALLOS EN CONTRA</t>
  </si>
  <si>
    <t>INCIDENCIA SIFILIS CONGENITA</t>
  </si>
  <si>
    <t xml:space="preserve">INCIDENCIA SIFILIS CONGENITA </t>
  </si>
  <si>
    <t xml:space="preserve">PLAN DE CAPACITACIONAES </t>
  </si>
  <si>
    <t xml:space="preserve">TOTAL PROGRAMADAS </t>
  </si>
  <si>
    <t>TOTAL EFECTUDAS</t>
  </si>
  <si>
    <t>RESULTADO</t>
  </si>
  <si>
    <t xml:space="preserve">PROPORCIÓN DE EJECUCIÓN DEL PLAN DE CAPACITACIONES </t>
  </si>
  <si>
    <t>&gt;=80%</t>
  </si>
  <si>
    <t>AÑO</t>
  </si>
  <si>
    <t xml:space="preserve">MANTENIMIENTO INFRAESTRUCTURA </t>
  </si>
  <si>
    <t>MANTENIMIENTO EQUIPOS BIOMEDICOS</t>
  </si>
  <si>
    <t xml:space="preserve">MANTENIMIENTO INFRAESTRUTURA </t>
  </si>
  <si>
    <t xml:space="preserve"> USUARIO EXTERNO </t>
  </si>
  <si>
    <t>VISIÓN</t>
  </si>
  <si>
    <t>Para el año 2025 seremos identificados como una IPS líder en el primer nivel de atención, en proceso de acreditación, reconocida por su mejoramiento continuo, excelencia en la atención, personal idóneo trabajando en equipo y con una infraestructura que brinde un ambiente agradable que satisfaga las expectativas de nuestros usuarios internos y externos.</t>
  </si>
  <si>
    <t>Efectividad en la Auditoria para el Mejoramiento continuo de la calidad de la Atención en Salud</t>
  </si>
  <si>
    <t>EFECTIVIDAD EN LA AUDITORIA PARA EL MEJORAMIENTO CONTINUO DE LA CALIDAD DE LA ATENCIÓN EN SALUD</t>
  </si>
  <si>
    <t>ANUAL</t>
  </si>
  <si>
    <t>Número de Acciones de Mejora ejecutadas derivadas de las auditorias realizadas</t>
  </si>
  <si>
    <t>Total de Acciones de Mejoramiento programadas para la vigencia derivadas de los planes de mejora del componente de auditoria</t>
  </si>
  <si>
    <t>VALOR</t>
  </si>
  <si>
    <t>TOTAL VENTA DE SERVICIOS DE SALUD CONTRIBUTIVO CONTRATADO</t>
  </si>
  <si>
    <t>TOTAL VENTA DE SERVICIOS DE SALUD CONTRIBUTIVO FACTURADO</t>
  </si>
  <si>
    <t>TOTAL VENTA DE SERVICIOS DE SALUD CONTRIBUTIVO RECAUDO</t>
  </si>
  <si>
    <t>TOTAL VENTA DE SERVICIOS DE SALUD SUBSIDIADO CONTRATADO</t>
  </si>
  <si>
    <t>TOTAL VENTA DE SERVICIOS DE SALUD SUBSIDIADO  FACTURADO</t>
  </si>
  <si>
    <t>TOTAL VENTA DE SERVICIOS DE SALUD SUBSIDIADO  RECAUDO</t>
  </si>
  <si>
    <t>TOTAL VENTA DE SERVICIOS DE SALUD CONTRATADO</t>
  </si>
  <si>
    <t>TOTAL VENTA DE SERVICIOS DE SALUD  FACTURADO</t>
  </si>
  <si>
    <t>TOTAL VENTA DE SERVICIOS DE SALUD RECAUDO</t>
  </si>
  <si>
    <r>
      <t>    </t>
    </r>
    <r>
      <rPr>
        <b/>
        <sz val="14"/>
        <color theme="0"/>
        <rFont val="Calibri"/>
        <family val="2"/>
        <scheme val="minor"/>
      </rPr>
      <t>Información para Otros Indicadores</t>
    </r>
  </si>
  <si>
    <t>A la baja con respecto al trimestre anterior</t>
  </si>
  <si>
    <t>Que no disminuya con respecto al trimestre anterior</t>
  </si>
  <si>
    <t>Ver tabla por servicio</t>
  </si>
  <si>
    <t xml:space="preserve">ESTADO DE RESULTADOS </t>
  </si>
  <si>
    <t>Positivo</t>
  </si>
  <si>
    <t>TOTAL EFECTUADAS</t>
  </si>
  <si>
    <t>Menor a 6 dias</t>
  </si>
  <si>
    <t>Menor a 6</t>
  </si>
  <si>
    <r>
      <t> </t>
    </r>
    <r>
      <rPr>
        <b/>
        <sz val="8"/>
        <color rgb="FF000000"/>
        <rFont val="Verdana"/>
        <family val="2"/>
      </rPr>
      <t>Información para Otros Indicadores</t>
    </r>
  </si>
  <si>
    <t>Mayor al 80%</t>
  </si>
  <si>
    <t>Menor a 30 minutos</t>
  </si>
  <si>
    <t>ESTRATEGIA</t>
  </si>
  <si>
    <t>ACTIVIDAD</t>
  </si>
  <si>
    <t>MANTENIMIENTO  Y CALIBRACIÓN DE EQUIPOS BIOMEDICOS</t>
  </si>
  <si>
    <t xml:space="preserve"> GESTIÓN DE FACTURACION</t>
  </si>
  <si>
    <t>GESTIÓN DE CARTERA</t>
  </si>
  <si>
    <t>GESTIÓN DE PASIVO</t>
  </si>
  <si>
    <t>DESARROLLO FINANCIERO</t>
  </si>
  <si>
    <t>CRECIMIENTO Y DESARROLLO INTEGRAL DEL TALENTO HUMANO</t>
  </si>
  <si>
    <t>CUALIFICACIÓN 	Y 	ENTRENAMIENTO 	DEL	 RECURSO 	HUMANO  ADMINISTRATIVO  Y  ASISTENCIAL</t>
  </si>
  <si>
    <t>MANTENIMIENTOY MEJORAMIENTO DE INFRAESTRUCTURA FISICA</t>
  </si>
  <si>
    <t>GESTIÓN DE PROCESOS</t>
  </si>
  <si>
    <t xml:space="preserve">MEJORA CONTINUA DE LA CALIDAD </t>
  </si>
  <si>
    <t>MANTENIMIENTO Y MEJORAMIENTO DE EQUIPOS BIOMEDICOS</t>
  </si>
  <si>
    <t xml:space="preserve">PRESTACION INTEGRAL DE SERVICIOS DE SALUD </t>
  </si>
  <si>
    <t xml:space="preserve">PRESTACION DE SERVICIOS DE SALUD </t>
  </si>
  <si>
    <t xml:space="preserve">
GESTIÓN DE PROCESOS TECNOLOGIA E INFRAESTRUCTURA </t>
  </si>
  <si>
    <t>MEJORA EN LA CALIDAD DEL SERVICIO</t>
  </si>
  <si>
    <t>UVR</t>
  </si>
  <si>
    <t xml:space="preserve">PRODUCCIÓN UVR CON RESPECTO AL AÑO ANTERIOR </t>
  </si>
  <si>
    <t xml:space="preserve">Aumento en las UVR con respecto al año anterior </t>
  </si>
  <si>
    <t>POA 2022</t>
  </si>
  <si>
    <t>Cumple</t>
  </si>
  <si>
    <t>Cumplimiento de la politica de Participación Social en Salud</t>
  </si>
  <si>
    <t>SEMSTRAL</t>
  </si>
  <si>
    <t>Responsable formulario</t>
  </si>
  <si>
    <t>Menor 10%</t>
  </si>
  <si>
    <t>Mayor al 6%</t>
  </si>
  <si>
    <t>PROPORCIÓN DE CUMPLIMIENTO DEL PLAN DE DESARROLLO</t>
  </si>
  <si>
    <t>TOTAL METAS PLANTEADAS</t>
  </si>
  <si>
    <t>TOTAL METAS EJECUTADAS</t>
  </si>
  <si>
    <t>&gt;=90%</t>
  </si>
  <si>
    <t>Seguridad y salud en el trabajo</t>
  </si>
  <si>
    <t>PROPORCIÓN DE CUMPLIMIENTO DE PROGRAMA DE SEGURIDAD Y SALUD EN EL TRABAJO</t>
  </si>
  <si>
    <t>&gt;=80% AL FINALIZAR EL AÑO</t>
  </si>
  <si>
    <t>Mayor a 0,1</t>
  </si>
  <si>
    <t>Aumento con respecto al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</si>
</sst>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164" formatCode="_-* #,##0.0_-;\-* #,##0.0_-;_-* &quot;-&quot;_-;_-@_-"/>
    <numFmt numFmtId="165" formatCode="_-* #,##0.00_-;\-* #,##0.00_-;_-* &quot;-&quot;_-;_-@_-"/>
    <numFmt numFmtId="166" formatCode="0.0"/>
  </numFmts>
  <fonts count="39" x14ac:knownFonts="1">
    <font>
      <sz val="12"/>
      <color theme="1"/>
      <name val="Calibri"/>
      <family val="2"/>
      <scheme val="minor"/>
    </font>
    <font>
      <sz val="12"/>
      <color theme="1"/>
      <name val="Calibri"/>
      <family val="2"/>
      <scheme val="minor"/>
    </font>
    <font>
      <sz val="12"/>
      <color theme="0"/>
      <name val="Calibri"/>
      <family val="2"/>
      <scheme val="minor"/>
    </font>
    <font>
      <sz val="8"/>
      <color theme="1"/>
      <name val="Verdana"/>
      <family val="2"/>
    </font>
    <font>
      <sz val="8"/>
      <color theme="0"/>
      <name val="Verdana"/>
      <family val="2"/>
    </font>
    <font>
      <sz val="12"/>
      <color theme="1"/>
      <name val="Arial"/>
      <family val="2"/>
    </font>
    <font>
      <b/>
      <sz val="12"/>
      <color theme="0"/>
      <name val="Arial"/>
      <family val="2"/>
    </font>
    <font>
      <sz val="12"/>
      <color theme="0"/>
      <name val="Arial"/>
      <family val="2"/>
    </font>
    <font>
      <sz val="8"/>
      <color rgb="FF000000"/>
      <name val="Arial"/>
      <family val="2"/>
    </font>
    <font>
      <b/>
      <sz val="12"/>
      <color rgb="FF000000"/>
      <name val="Arial"/>
      <family val="2"/>
    </font>
    <font>
      <sz val="12"/>
      <color rgb="FF000000"/>
      <name val="Arial"/>
      <family val="2"/>
    </font>
    <font>
      <u/>
      <sz val="12"/>
      <color theme="10"/>
      <name val="Calibri"/>
      <family val="2"/>
      <scheme val="minor"/>
    </font>
    <font>
      <sz val="11"/>
      <name val="Arial"/>
      <family val="2"/>
    </font>
    <font>
      <b/>
      <sz val="7"/>
      <color rgb="FF000000"/>
      <name val="Arial"/>
      <family val="2"/>
    </font>
    <font>
      <sz val="10"/>
      <color rgb="FF000000"/>
      <name val="Arial"/>
      <family val="2"/>
    </font>
    <font>
      <sz val="9"/>
      <color rgb="FF000000"/>
      <name val="Arial"/>
      <family val="2"/>
    </font>
    <font>
      <b/>
      <sz val="14"/>
      <name val="Calibri"/>
      <family val="2"/>
      <scheme val="minor"/>
    </font>
    <font>
      <sz val="11"/>
      <name val="Calibri"/>
      <family val="2"/>
      <scheme val="minor"/>
    </font>
    <font>
      <sz val="11"/>
      <name val="Verdana"/>
      <family val="2"/>
    </font>
    <font>
      <sz val="11"/>
      <name val="Papyrus"/>
      <family val="4"/>
    </font>
    <font>
      <b/>
      <sz val="11"/>
      <name val="Arial"/>
      <family val="2"/>
    </font>
    <font>
      <b/>
      <sz val="10"/>
      <color theme="0"/>
      <name val="Calibri"/>
      <family val="2"/>
      <scheme val="minor"/>
    </font>
    <font>
      <sz val="18"/>
      <color theme="0"/>
      <name val="Arial"/>
      <family val="2"/>
    </font>
    <font>
      <b/>
      <sz val="10"/>
      <name val="Arial"/>
      <family val="2"/>
    </font>
    <font>
      <sz val="12"/>
      <name val="Arial"/>
      <family val="2"/>
    </font>
    <font>
      <b/>
      <sz val="12"/>
      <name val="Arial"/>
      <family val="2"/>
    </font>
    <font>
      <b/>
      <sz val="12"/>
      <color theme="0"/>
      <name val="Calibri"/>
      <family val="2"/>
      <scheme val="minor"/>
    </font>
    <font>
      <sz val="8"/>
      <color rgb="FF000000"/>
      <name val="Verdana"/>
      <family val="2"/>
    </font>
    <font>
      <sz val="12"/>
      <color rgb="FF000000"/>
      <name val="Calibri"/>
      <family val="2"/>
      <scheme val="minor"/>
    </font>
    <font>
      <sz val="14"/>
      <color theme="0"/>
      <name val="Calibri"/>
      <family val="2"/>
      <scheme val="minor"/>
    </font>
    <font>
      <sz val="14"/>
      <color theme="1"/>
      <name val="Calibri"/>
      <family val="2"/>
      <scheme val="minor"/>
    </font>
    <font>
      <sz val="14"/>
      <color rgb="FF000000"/>
      <name val="Calibri"/>
      <family val="2"/>
      <scheme val="minor"/>
    </font>
    <font>
      <b/>
      <sz val="14"/>
      <color theme="0"/>
      <name val="Calibri"/>
      <family val="2"/>
      <scheme val="minor"/>
    </font>
    <font>
      <sz val="8"/>
      <color rgb="FFFFFFEE"/>
      <name val="Verdana"/>
      <family val="2"/>
    </font>
    <font>
      <b/>
      <sz val="8"/>
      <color rgb="FF000000"/>
      <name val="Verdana"/>
      <family val="2"/>
    </font>
    <font>
      <sz val="8"/>
      <name val="Calibri"/>
      <family val="2"/>
      <scheme val="minor"/>
    </font>
    <font>
      <sz val="14"/>
      <color theme="1"/>
      <name val="Arial"/>
      <family val="2"/>
    </font>
    <font>
      <sz val="14"/>
      <color rgb="FF000000"/>
      <name val="Arial"/>
      <family val="2"/>
    </font>
    <font>
      <sz val="8"/>
      <color theme="1"/>
      <name val="Calibri"/>
      <family val="2"/>
      <scheme val="minor"/>
    </font>
  </fonts>
  <fills count="18">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261">
    <xf numFmtId="0" fontId="0" fillId="0" borderId="0" xfId="0"/>
    <xf numFmtId="0" fontId="0" fillId="0" borderId="0" xfId="0" applyAlignment="1">
      <alignment wrapText="1"/>
    </xf>
    <xf numFmtId="0" fontId="0" fillId="0" borderId="1" xfId="0" applyBorder="1" applyAlignment="1">
      <alignment wrapText="1"/>
    </xf>
    <xf numFmtId="0" fontId="4" fillId="2" borderId="1" xfId="0" applyFont="1" applyFill="1" applyBorder="1" applyAlignment="1">
      <alignment wrapText="1"/>
    </xf>
    <xf numFmtId="0" fontId="4" fillId="2" borderId="1" xfId="0" applyFont="1" applyFill="1" applyBorder="1"/>
    <xf numFmtId="0" fontId="5" fillId="0" borderId="1" xfId="0" applyFont="1" applyBorder="1" applyAlignment="1">
      <alignment horizontal="center"/>
    </xf>
    <xf numFmtId="0" fontId="7" fillId="2" borderId="0" xfId="0" applyFont="1" applyFill="1" applyAlignment="1">
      <alignment horizontal="center"/>
    </xf>
    <xf numFmtId="0" fontId="5" fillId="0" borderId="0" xfId="0" applyFont="1"/>
    <xf numFmtId="0" fontId="5" fillId="3" borderId="1" xfId="0" applyFont="1" applyFill="1" applyBorder="1" applyAlignment="1">
      <alignment wrapText="1"/>
    </xf>
    <xf numFmtId="42" fontId="5" fillId="0" borderId="1" xfId="2" applyFont="1" applyBorder="1"/>
    <xf numFmtId="0" fontId="12" fillId="4" borderId="0" xfId="0" applyFont="1" applyFill="1"/>
    <xf numFmtId="0" fontId="12" fillId="4" borderId="6" xfId="0" applyFont="1" applyFill="1" applyBorder="1"/>
    <xf numFmtId="0" fontId="13" fillId="5" borderId="0" xfId="0" applyFont="1" applyFill="1" applyAlignment="1" applyProtection="1">
      <alignment horizontal="center" wrapText="1"/>
      <protection locked="0"/>
    </xf>
    <xf numFmtId="0" fontId="15" fillId="5" borderId="0" xfId="0" applyFont="1" applyFill="1" applyAlignment="1" applyProtection="1">
      <alignment horizontal="center" vertical="center"/>
      <protection locked="0"/>
    </xf>
    <xf numFmtId="0" fontId="12" fillId="4" borderId="0" xfId="0" applyFont="1" applyFill="1" applyAlignment="1">
      <alignment horizontal="center"/>
    </xf>
    <xf numFmtId="0" fontId="12" fillId="4" borderId="1" xfId="0" applyFont="1" applyFill="1" applyBorder="1"/>
    <xf numFmtId="0" fontId="16" fillId="6" borderId="1" xfId="0" applyFont="1" applyFill="1" applyBorder="1" applyAlignment="1">
      <alignment horizontal="center" vertical="center" wrapText="1"/>
    </xf>
    <xf numFmtId="0" fontId="11" fillId="7" borderId="1" xfId="4" applyFill="1" applyBorder="1" applyAlignment="1" applyProtection="1">
      <alignment horizontal="justify" vertical="center" wrapText="1"/>
    </xf>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2" fillId="4" borderId="11" xfId="0" applyFont="1" applyFill="1" applyBorder="1"/>
    <xf numFmtId="0" fontId="12" fillId="4" borderId="1" xfId="0" applyFont="1" applyFill="1" applyBorder="1" applyAlignment="1">
      <alignment wrapText="1"/>
    </xf>
    <xf numFmtId="0" fontId="12" fillId="4" borderId="0" xfId="0" applyFont="1" applyFill="1" applyAlignment="1">
      <alignment wrapText="1"/>
    </xf>
    <xf numFmtId="0" fontId="19" fillId="4" borderId="1" xfId="0" applyFont="1" applyFill="1" applyBorder="1" applyAlignment="1">
      <alignment wrapText="1"/>
    </xf>
    <xf numFmtId="0" fontId="19" fillId="4" borderId="0" xfId="0" applyFont="1" applyFill="1" applyAlignment="1">
      <alignment wrapText="1"/>
    </xf>
    <xf numFmtId="0" fontId="19" fillId="4" borderId="12" xfId="0" applyFont="1" applyFill="1" applyBorder="1" applyAlignment="1">
      <alignment wrapText="1"/>
    </xf>
    <xf numFmtId="0" fontId="19" fillId="4" borderId="11" xfId="0" applyFont="1" applyFill="1" applyBorder="1" applyAlignment="1">
      <alignment wrapText="1"/>
    </xf>
    <xf numFmtId="0" fontId="19" fillId="4" borderId="13" xfId="0" applyFont="1" applyFill="1" applyBorder="1" applyAlignment="1">
      <alignment wrapText="1"/>
    </xf>
    <xf numFmtId="0" fontId="19" fillId="4" borderId="14" xfId="0" applyFont="1" applyFill="1" applyBorder="1" applyAlignment="1">
      <alignment wrapText="1"/>
    </xf>
    <xf numFmtId="0" fontId="19" fillId="4" borderId="15" xfId="0" applyFont="1" applyFill="1" applyBorder="1" applyAlignment="1">
      <alignment wrapText="1"/>
    </xf>
    <xf numFmtId="0" fontId="20" fillId="4" borderId="0" xfId="0" applyFont="1" applyFill="1"/>
    <xf numFmtId="3"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8" borderId="1" xfId="0" applyFont="1" applyFill="1" applyBorder="1" applyAlignment="1">
      <alignment horizontal="center" vertical="center"/>
    </xf>
    <xf numFmtId="42" fontId="18" fillId="4" borderId="1" xfId="0" applyNumberFormat="1" applyFont="1" applyFill="1" applyBorder="1" applyAlignment="1">
      <alignment horizontal="center" vertical="center" wrapText="1"/>
    </xf>
    <xf numFmtId="0" fontId="11" fillId="10" borderId="1" xfId="4" applyFill="1" applyBorder="1" applyAlignment="1" applyProtection="1">
      <alignment horizontal="justify" vertical="center" wrapText="1"/>
    </xf>
    <xf numFmtId="0" fontId="17" fillId="10" borderId="1" xfId="0" applyFont="1" applyFill="1" applyBorder="1" applyAlignment="1">
      <alignment horizontal="center" vertical="center"/>
    </xf>
    <xf numFmtId="0" fontId="17" fillId="10" borderId="1" xfId="0" applyFont="1" applyFill="1" applyBorder="1" applyAlignment="1">
      <alignment horizontal="center" vertical="center" wrapText="1"/>
    </xf>
    <xf numFmtId="0" fontId="11" fillId="8" borderId="1" xfId="4" applyFill="1" applyBorder="1" applyAlignment="1" applyProtection="1">
      <alignment horizontal="justify" vertical="center" wrapText="1"/>
    </xf>
    <xf numFmtId="0" fontId="17" fillId="8" borderId="1" xfId="0" applyFont="1" applyFill="1" applyBorder="1" applyAlignment="1">
      <alignment horizontal="center" vertical="center" wrapText="1"/>
    </xf>
    <xf numFmtId="42" fontId="18" fillId="10" borderId="1" xfId="0" applyNumberFormat="1" applyFont="1" applyFill="1" applyBorder="1" applyAlignment="1">
      <alignment horizontal="center" vertical="center" wrapText="1"/>
    </xf>
    <xf numFmtId="42" fontId="12" fillId="4" borderId="1" xfId="2" applyFont="1" applyFill="1" applyBorder="1" applyAlignment="1">
      <alignment vertical="center" wrapText="1"/>
    </xf>
    <xf numFmtId="0" fontId="11" fillId="0" borderId="1" xfId="4" applyFill="1" applyBorder="1" applyAlignment="1" applyProtection="1">
      <alignment horizontal="justify"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8" fillId="5" borderId="1" xfId="0" applyFont="1" applyFill="1" applyBorder="1" applyAlignment="1" applyProtection="1">
      <alignment horizontal="center" vertical="center"/>
      <protection locked="0"/>
    </xf>
    <xf numFmtId="0" fontId="23" fillId="0" borderId="1" xfId="0" applyFont="1" applyBorder="1" applyAlignment="1">
      <alignment horizontal="center" vertical="center" wrapText="1"/>
    </xf>
    <xf numFmtId="0" fontId="23" fillId="7" borderId="1" xfId="0" applyFont="1" applyFill="1" applyBorder="1" applyAlignment="1">
      <alignment vertical="center" wrapText="1"/>
    </xf>
    <xf numFmtId="0" fontId="11" fillId="11" borderId="1" xfId="4" applyFill="1" applyBorder="1" applyAlignment="1" applyProtection="1">
      <alignment horizontal="justify" vertical="center" wrapText="1"/>
    </xf>
    <xf numFmtId="0" fontId="17" fillId="11" borderId="1" xfId="0" applyFont="1" applyFill="1" applyBorder="1" applyAlignment="1">
      <alignment horizontal="center" vertical="center"/>
    </xf>
    <xf numFmtId="0" fontId="17"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0" xfId="0" applyFont="1" applyFill="1" applyAlignment="1">
      <alignment vertical="center"/>
    </xf>
    <xf numFmtId="0" fontId="9" fillId="5" borderId="0" xfId="0" applyFont="1" applyFill="1" applyAlignment="1" applyProtection="1">
      <alignment horizontal="center" vertical="center" wrapText="1"/>
      <protection locked="0"/>
    </xf>
    <xf numFmtId="0" fontId="25" fillId="4" borderId="0" xfId="0" applyFont="1" applyFill="1" applyAlignment="1">
      <alignment vertical="center"/>
    </xf>
    <xf numFmtId="0" fontId="24" fillId="4" borderId="0" xfId="0" applyFont="1" applyFill="1" applyAlignment="1">
      <alignment vertical="center" wrapText="1"/>
    </xf>
    <xf numFmtId="0" fontId="24" fillId="4" borderId="15" xfId="0" applyFont="1" applyFill="1" applyBorder="1" applyAlignment="1">
      <alignment vertical="center" wrapText="1"/>
    </xf>
    <xf numFmtId="0" fontId="24" fillId="4" borderId="11" xfId="0" applyFont="1" applyFill="1" applyBorder="1" applyAlignment="1">
      <alignment vertical="center"/>
    </xf>
    <xf numFmtId="0" fontId="24" fillId="4" borderId="11" xfId="0" applyFont="1" applyFill="1" applyBorder="1" applyAlignment="1">
      <alignment vertical="center" wrapText="1"/>
    </xf>
    <xf numFmtId="9" fontId="5" fillId="0" borderId="1" xfId="3" applyFont="1" applyBorder="1"/>
    <xf numFmtId="0" fontId="5" fillId="0" borderId="0" xfId="0" applyFont="1" applyAlignment="1">
      <alignment horizontal="center"/>
    </xf>
    <xf numFmtId="41" fontId="5" fillId="0" borderId="0" xfId="1" applyFont="1" applyAlignment="1">
      <alignment horizontal="center"/>
    </xf>
    <xf numFmtId="9" fontId="5" fillId="0" borderId="0" xfId="3" applyFont="1" applyBorder="1" applyAlignment="1">
      <alignment horizontal="center"/>
    </xf>
    <xf numFmtId="0" fontId="25" fillId="13" borderId="1" xfId="0" applyFont="1" applyFill="1" applyBorder="1" applyAlignment="1">
      <alignment horizontal="center" vertical="center"/>
    </xf>
    <xf numFmtId="0" fontId="6" fillId="2" borderId="10" xfId="0" applyFont="1" applyFill="1" applyBorder="1" applyAlignment="1">
      <alignment horizontal="center" vertical="center" wrapText="1"/>
    </xf>
    <xf numFmtId="0" fontId="0" fillId="9" borderId="0" xfId="0" applyFill="1"/>
    <xf numFmtId="0" fontId="27" fillId="0" borderId="1" xfId="0" applyFont="1" applyBorder="1"/>
    <xf numFmtId="3" fontId="27" fillId="0" borderId="1" xfId="0" applyNumberFormat="1" applyFont="1" applyBorder="1"/>
    <xf numFmtId="0" fontId="0" fillId="0" borderId="1" xfId="0" applyBorder="1" applyAlignment="1">
      <alignment horizontal="center"/>
    </xf>
    <xf numFmtId="0" fontId="2" fillId="2" borderId="1" xfId="0" applyFont="1" applyFill="1" applyBorder="1" applyAlignment="1">
      <alignment horizontal="center" wrapText="1"/>
    </xf>
    <xf numFmtId="3" fontId="28" fillId="0" borderId="1" xfId="0" applyNumberFormat="1" applyFont="1" applyBorder="1"/>
    <xf numFmtId="0" fontId="28" fillId="0" borderId="1" xfId="0" applyFont="1" applyBorder="1"/>
    <xf numFmtId="0" fontId="30" fillId="0" borderId="0" xfId="0" applyFont="1"/>
    <xf numFmtId="0" fontId="29" fillId="2" borderId="0" xfId="0" applyFont="1" applyFill="1" applyAlignment="1">
      <alignment horizontal="center"/>
    </xf>
    <xf numFmtId="0" fontId="30" fillId="0" borderId="1" xfId="0" applyFont="1" applyBorder="1" applyAlignment="1">
      <alignment horizontal="center"/>
    </xf>
    <xf numFmtId="42" fontId="30" fillId="0" borderId="1" xfId="2" applyFont="1" applyBorder="1"/>
    <xf numFmtId="3" fontId="31" fillId="0" borderId="1" xfId="0" applyNumberFormat="1" applyFont="1" applyBorder="1"/>
    <xf numFmtId="0" fontId="3" fillId="0" borderId="0" xfId="0" applyFont="1"/>
    <xf numFmtId="0" fontId="30" fillId="0" borderId="0" xfId="0" applyFont="1" applyAlignment="1">
      <alignment wrapText="1"/>
    </xf>
    <xf numFmtId="0" fontId="29" fillId="2" borderId="1" xfId="0" applyFont="1" applyFill="1" applyBorder="1" applyAlignment="1">
      <alignment wrapText="1"/>
    </xf>
    <xf numFmtId="0" fontId="29" fillId="2" borderId="10" xfId="0" applyFont="1" applyFill="1" applyBorder="1" applyAlignment="1">
      <alignment horizontal="center" wrapText="1"/>
    </xf>
    <xf numFmtId="0" fontId="30" fillId="0" borderId="1" xfId="0" applyFont="1" applyBorder="1" applyAlignment="1">
      <alignment wrapText="1"/>
    </xf>
    <xf numFmtId="3" fontId="30" fillId="0" borderId="1" xfId="0" applyNumberFormat="1" applyFont="1" applyBorder="1"/>
    <xf numFmtId="0" fontId="30" fillId="0" borderId="1" xfId="0" applyFont="1" applyBorder="1"/>
    <xf numFmtId="0" fontId="32" fillId="2" borderId="0" xfId="0" applyFont="1" applyFill="1" applyAlignment="1">
      <alignment wrapText="1"/>
    </xf>
    <xf numFmtId="0" fontId="29" fillId="2" borderId="0" xfId="0" applyFont="1" applyFill="1" applyAlignment="1">
      <alignment wrapText="1"/>
    </xf>
    <xf numFmtId="0" fontId="31" fillId="0" borderId="1" xfId="0" applyFont="1" applyBorder="1" applyAlignment="1">
      <alignment wrapText="1"/>
    </xf>
    <xf numFmtId="0" fontId="31" fillId="0" borderId="1" xfId="0" applyFont="1" applyBorder="1"/>
    <xf numFmtId="3" fontId="31" fillId="0" borderId="1" xfId="0" applyNumberFormat="1" applyFont="1" applyBorder="1" applyAlignment="1">
      <alignment wrapText="1"/>
    </xf>
    <xf numFmtId="0" fontId="31" fillId="3" borderId="1" xfId="0" applyFont="1" applyFill="1" applyBorder="1" applyAlignment="1">
      <alignment wrapText="1"/>
    </xf>
    <xf numFmtId="0" fontId="32" fillId="2" borderId="1" xfId="0" applyFont="1" applyFill="1" applyBorder="1" applyAlignment="1">
      <alignment wrapText="1"/>
    </xf>
    <xf numFmtId="9" fontId="31" fillId="0" borderId="1" xfId="3" applyFont="1" applyBorder="1" applyAlignment="1">
      <alignment wrapText="1"/>
    </xf>
    <xf numFmtId="9" fontId="30" fillId="0" borderId="1" xfId="3" applyFont="1" applyBorder="1"/>
    <xf numFmtId="0" fontId="31" fillId="0" borderId="1" xfId="0" applyFont="1" applyBorder="1" applyAlignment="1">
      <alignment vertical="center" wrapText="1"/>
    </xf>
    <xf numFmtId="2" fontId="31" fillId="0" borderId="1" xfId="0" applyNumberFormat="1" applyFont="1" applyBorder="1" applyAlignment="1">
      <alignment wrapText="1"/>
    </xf>
    <xf numFmtId="10" fontId="31" fillId="0" borderId="1" xfId="3" applyNumberFormat="1" applyFont="1" applyBorder="1" applyAlignment="1">
      <alignment wrapText="1"/>
    </xf>
    <xf numFmtId="10" fontId="31" fillId="0" borderId="1" xfId="0" applyNumberFormat="1" applyFont="1" applyBorder="1" applyAlignment="1">
      <alignment wrapText="1"/>
    </xf>
    <xf numFmtId="0" fontId="0" fillId="2" borderId="0" xfId="0" applyFill="1"/>
    <xf numFmtId="10" fontId="24" fillId="12" borderId="1" xfId="3" applyNumberFormat="1" applyFont="1" applyFill="1" applyBorder="1" applyAlignment="1">
      <alignment horizontal="center" vertical="center" wrapText="1"/>
    </xf>
    <xf numFmtId="10" fontId="24" fillId="4" borderId="1" xfId="3" applyNumberFormat="1" applyFont="1" applyFill="1" applyBorder="1" applyAlignment="1">
      <alignment horizontal="center" vertical="center" wrapText="1"/>
    </xf>
    <xf numFmtId="10" fontId="24" fillId="4" borderId="0" xfId="3" applyNumberFormat="1" applyFont="1" applyFill="1" applyAlignment="1">
      <alignment vertical="center"/>
    </xf>
    <xf numFmtId="0" fontId="5" fillId="4" borderId="0" xfId="0" applyFont="1" applyFill="1" applyAlignment="1">
      <alignment vertical="center"/>
    </xf>
    <xf numFmtId="0" fontId="29" fillId="2" borderId="10" xfId="0" applyFont="1" applyFill="1" applyBorder="1" applyAlignment="1">
      <alignment wrapText="1"/>
    </xf>
    <xf numFmtId="2" fontId="30" fillId="0" borderId="1" xfId="0" applyNumberFormat="1" applyFont="1" applyBorder="1"/>
    <xf numFmtId="41" fontId="5" fillId="0" borderId="1" xfId="1" applyFont="1" applyBorder="1"/>
    <xf numFmtId="0" fontId="6" fillId="9" borderId="1" xfId="0" applyFont="1" applyFill="1" applyBorder="1" applyAlignment="1">
      <alignment horizontal="center" vertical="center" wrapText="1"/>
    </xf>
    <xf numFmtId="0" fontId="33" fillId="0" borderId="0" xfId="0" applyFont="1"/>
    <xf numFmtId="0" fontId="27" fillId="0" borderId="0" xfId="0" applyFont="1"/>
    <xf numFmtId="3" fontId="27" fillId="0" borderId="0" xfId="0" applyNumberFormat="1" applyFont="1"/>
    <xf numFmtId="3" fontId="3" fillId="0" borderId="0" xfId="0" applyNumberFormat="1" applyFont="1"/>
    <xf numFmtId="0" fontId="3" fillId="0" borderId="1" xfId="0" applyFont="1" applyBorder="1"/>
    <xf numFmtId="3" fontId="3" fillId="0" borderId="1" xfId="0" applyNumberFormat="1" applyFont="1" applyBorder="1"/>
    <xf numFmtId="2" fontId="30" fillId="0" borderId="0" xfId="0" applyNumberFormat="1" applyFont="1"/>
    <xf numFmtId="0" fontId="25" fillId="12" borderId="1" xfId="0" applyFont="1" applyFill="1" applyBorder="1" applyAlignment="1">
      <alignment vertical="center" wrapText="1"/>
    </xf>
    <xf numFmtId="0" fontId="7" fillId="14" borderId="1" xfId="0" applyFont="1" applyFill="1" applyBorder="1" applyAlignment="1">
      <alignment horizontal="center"/>
    </xf>
    <xf numFmtId="41" fontId="7" fillId="14" borderId="1" xfId="1" applyFont="1" applyFill="1" applyBorder="1" applyAlignment="1">
      <alignment horizontal="center"/>
    </xf>
    <xf numFmtId="9" fontId="7" fillId="14" borderId="1" xfId="3" applyFont="1" applyFill="1" applyBorder="1" applyAlignment="1">
      <alignment horizontal="center"/>
    </xf>
    <xf numFmtId="0" fontId="25" fillId="8" borderId="16" xfId="0" applyFont="1" applyFill="1" applyBorder="1" applyAlignment="1">
      <alignment vertical="center" wrapText="1"/>
    </xf>
    <xf numFmtId="0" fontId="25" fillId="8" borderId="1" xfId="0" applyFont="1" applyFill="1" applyBorder="1" applyAlignment="1">
      <alignment horizontal="center" vertical="center" wrapText="1"/>
    </xf>
    <xf numFmtId="0" fontId="25" fillId="12" borderId="10" xfId="0" applyFont="1" applyFill="1" applyBorder="1" applyAlignment="1">
      <alignment vertical="center" wrapText="1"/>
    </xf>
    <xf numFmtId="0" fontId="25" fillId="8" borderId="1" xfId="0" applyFont="1" applyFill="1" applyBorder="1" applyAlignment="1">
      <alignment vertical="center" wrapText="1"/>
    </xf>
    <xf numFmtId="0" fontId="9" fillId="5" borderId="0" xfId="0" applyFont="1" applyFill="1" applyAlignment="1" applyProtection="1">
      <alignment horizontal="left" vertical="center" wrapText="1"/>
      <protection locked="0"/>
    </xf>
    <xf numFmtId="0" fontId="24" fillId="4" borderId="0" xfId="0" applyFont="1" applyFill="1" applyAlignment="1">
      <alignment horizontal="left" vertical="center"/>
    </xf>
    <xf numFmtId="0" fontId="6" fillId="2"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5" fillId="12" borderId="1" xfId="4" applyFont="1" applyFill="1" applyBorder="1" applyAlignment="1" applyProtection="1">
      <alignment horizontal="left" vertical="center" wrapText="1"/>
    </xf>
    <xf numFmtId="0" fontId="24" fillId="12" borderId="1" xfId="0" applyFont="1" applyFill="1" applyBorder="1" applyAlignment="1">
      <alignment horizontal="left" vertical="center" wrapText="1"/>
    </xf>
    <xf numFmtId="0" fontId="25" fillId="4" borderId="0" xfId="0" applyFont="1" applyFill="1" applyAlignment="1">
      <alignment horizontal="left" vertical="center"/>
    </xf>
    <xf numFmtId="0" fontId="30" fillId="0" borderId="17" xfId="0" applyFont="1" applyBorder="1" applyAlignment="1">
      <alignment wrapText="1"/>
    </xf>
    <xf numFmtId="4" fontId="30" fillId="0" borderId="1" xfId="0" applyNumberFormat="1" applyFont="1" applyBorder="1" applyAlignment="1">
      <alignment wrapText="1"/>
    </xf>
    <xf numFmtId="0" fontId="5" fillId="4" borderId="0" xfId="0" applyFont="1" applyFill="1" applyAlignment="1">
      <alignment horizontal="right" vertical="center"/>
    </xf>
    <xf numFmtId="42" fontId="5" fillId="8" borderId="1" xfId="0" applyNumberFormat="1" applyFont="1" applyFill="1" applyBorder="1" applyAlignment="1">
      <alignment horizontal="right" vertical="center" wrapText="1"/>
    </xf>
    <xf numFmtId="42" fontId="5" fillId="8" borderId="1" xfId="2" applyFont="1" applyFill="1" applyBorder="1" applyAlignment="1">
      <alignment horizontal="right" vertical="center" wrapText="1"/>
    </xf>
    <xf numFmtId="4" fontId="5" fillId="8" borderId="1" xfId="0" applyNumberFormat="1" applyFont="1" applyFill="1" applyBorder="1" applyAlignment="1">
      <alignment horizontal="right" vertical="center" wrapText="1"/>
    </xf>
    <xf numFmtId="0" fontId="5" fillId="8" borderId="1" xfId="0" applyFont="1" applyFill="1" applyBorder="1" applyAlignment="1">
      <alignment horizontal="right" vertical="center" wrapText="1"/>
    </xf>
    <xf numFmtId="9" fontId="5" fillId="8" borderId="1" xfId="0" applyNumberFormat="1" applyFont="1" applyFill="1" applyBorder="1" applyAlignment="1">
      <alignment horizontal="right" vertical="center" wrapText="1"/>
    </xf>
    <xf numFmtId="9" fontId="5" fillId="12" borderId="1" xfId="0" applyNumberFormat="1" applyFont="1" applyFill="1" applyBorder="1" applyAlignment="1">
      <alignment horizontal="right" vertical="center" wrapText="1"/>
    </xf>
    <xf numFmtId="10" fontId="5" fillId="12" borderId="1" xfId="3" applyNumberFormat="1" applyFont="1" applyFill="1" applyBorder="1" applyAlignment="1" applyProtection="1">
      <alignment horizontal="right" vertical="center" wrapText="1"/>
    </xf>
    <xf numFmtId="9" fontId="5" fillId="12" borderId="17" xfId="4" applyNumberFormat="1" applyFont="1" applyFill="1" applyBorder="1" applyAlignment="1" applyProtection="1">
      <alignment horizontal="right" vertical="center" wrapText="1"/>
    </xf>
    <xf numFmtId="0" fontId="5" fillId="12" borderId="17" xfId="4" applyFont="1" applyFill="1" applyBorder="1" applyAlignment="1" applyProtection="1">
      <alignment horizontal="right" vertical="center" wrapText="1"/>
    </xf>
    <xf numFmtId="0" fontId="5" fillId="12" borderId="18" xfId="4" applyFont="1" applyFill="1" applyBorder="1" applyAlignment="1" applyProtection="1">
      <alignment horizontal="right" vertical="center" wrapText="1"/>
    </xf>
    <xf numFmtId="0" fontId="5" fillId="12" borderId="1" xfId="4" applyFont="1" applyFill="1" applyBorder="1" applyAlignment="1" applyProtection="1">
      <alignment horizontal="right" vertical="center" wrapText="1"/>
    </xf>
    <xf numFmtId="2" fontId="5" fillId="8" borderId="1" xfId="4" applyNumberFormat="1" applyFont="1" applyFill="1" applyBorder="1" applyAlignment="1" applyProtection="1">
      <alignment horizontal="right" vertical="center" wrapText="1"/>
    </xf>
    <xf numFmtId="0" fontId="5" fillId="8" borderId="1" xfId="4" applyFont="1" applyFill="1" applyBorder="1" applyAlignment="1" applyProtection="1">
      <alignment horizontal="right" vertical="center" wrapText="1"/>
    </xf>
    <xf numFmtId="10" fontId="5" fillId="8" borderId="1" xfId="3" applyNumberFormat="1" applyFont="1" applyFill="1" applyBorder="1" applyAlignment="1" applyProtection="1">
      <alignment horizontal="right" vertical="center" wrapText="1"/>
    </xf>
    <xf numFmtId="0" fontId="5" fillId="5" borderId="0" xfId="0" applyFont="1" applyFill="1" applyAlignment="1" applyProtection="1">
      <alignment horizontal="left" vertical="center"/>
      <protection locked="0"/>
    </xf>
    <xf numFmtId="0" fontId="5" fillId="8" borderId="1" xfId="0" applyFont="1" applyFill="1" applyBorder="1" applyAlignment="1">
      <alignment horizontal="left" vertical="center" wrapText="1"/>
    </xf>
    <xf numFmtId="0" fontId="5" fillId="8" borderId="1" xfId="0" applyFont="1" applyFill="1" applyBorder="1" applyAlignment="1">
      <alignment horizontal="left" vertical="center"/>
    </xf>
    <xf numFmtId="9" fontId="5" fillId="8" borderId="1" xfId="0" applyNumberFormat="1" applyFont="1" applyFill="1" applyBorder="1" applyAlignment="1">
      <alignment horizontal="left" vertical="center"/>
    </xf>
    <xf numFmtId="0" fontId="5" fillId="4" borderId="0" xfId="0" applyFont="1" applyFill="1" applyAlignment="1">
      <alignment horizontal="left" vertical="center"/>
    </xf>
    <xf numFmtId="0" fontId="5" fillId="8" borderId="1" xfId="4" applyFont="1" applyFill="1" applyBorder="1" applyAlignment="1" applyProtection="1">
      <alignment horizontal="left" vertical="center" wrapText="1"/>
    </xf>
    <xf numFmtId="0" fontId="11" fillId="8" borderId="1" xfId="4" applyFill="1" applyBorder="1" applyAlignment="1">
      <alignment horizontal="left" vertical="center" wrapText="1"/>
    </xf>
    <xf numFmtId="0" fontId="11" fillId="8" borderId="1" xfId="4" applyFill="1" applyBorder="1" applyAlignment="1" applyProtection="1">
      <alignment horizontal="left" vertical="center" wrapText="1"/>
    </xf>
    <xf numFmtId="0" fontId="11" fillId="12" borderId="1" xfId="4" applyFill="1" applyBorder="1" applyAlignment="1" applyProtection="1">
      <alignment horizontal="left" vertical="center" wrapText="1"/>
    </xf>
    <xf numFmtId="0" fontId="5" fillId="12" borderId="1" xfId="0" applyFont="1" applyFill="1" applyBorder="1" applyAlignment="1">
      <alignment horizontal="left" vertical="center"/>
    </xf>
    <xf numFmtId="0" fontId="25" fillId="12" borderId="16" xfId="0" applyFont="1" applyFill="1" applyBorder="1" applyAlignment="1">
      <alignment vertical="center" wrapText="1"/>
    </xf>
    <xf numFmtId="3" fontId="37" fillId="0" borderId="1" xfId="0" applyNumberFormat="1" applyFont="1" applyBorder="1"/>
    <xf numFmtId="0" fontId="37" fillId="0" borderId="1" xfId="0" applyFont="1" applyBorder="1"/>
    <xf numFmtId="0" fontId="30" fillId="3" borderId="1" xfId="0" applyFont="1" applyFill="1" applyBorder="1" applyAlignment="1">
      <alignment wrapText="1"/>
    </xf>
    <xf numFmtId="164" fontId="18" fillId="4" borderId="1" xfId="1" applyNumberFormat="1" applyFont="1" applyFill="1" applyBorder="1" applyAlignment="1">
      <alignment horizontal="center" vertical="center" wrapText="1"/>
    </xf>
    <xf numFmtId="165" fontId="18" fillId="4" borderId="1" xfId="1" applyNumberFormat="1" applyFont="1" applyFill="1" applyBorder="1" applyAlignment="1">
      <alignment horizontal="center" vertical="center" wrapText="1"/>
    </xf>
    <xf numFmtId="0" fontId="5" fillId="8" borderId="10" xfId="0" applyFont="1" applyFill="1" applyBorder="1" applyAlignment="1">
      <alignment vertical="center"/>
    </xf>
    <xf numFmtId="0" fontId="5" fillId="8" borderId="16" xfId="0" applyFont="1" applyFill="1" applyBorder="1" applyAlignment="1">
      <alignment vertical="center"/>
    </xf>
    <xf numFmtId="0" fontId="5" fillId="8" borderId="1" xfId="0" applyFont="1" applyFill="1" applyBorder="1" applyAlignment="1">
      <alignment vertical="center"/>
    </xf>
    <xf numFmtId="0" fontId="5" fillId="4" borderId="1" xfId="0" applyFont="1" applyFill="1" applyBorder="1" applyAlignment="1">
      <alignment horizontal="right" vertical="center"/>
    </xf>
    <xf numFmtId="9" fontId="5" fillId="4" borderId="1" xfId="3" applyFont="1" applyFill="1" applyBorder="1" applyAlignment="1">
      <alignment horizontal="right" vertical="center"/>
    </xf>
    <xf numFmtId="0" fontId="25" fillId="4" borderId="1" xfId="0" applyFont="1" applyFill="1" applyBorder="1" applyAlignment="1">
      <alignment horizontal="left" vertical="center"/>
    </xf>
    <xf numFmtId="0" fontId="5" fillId="4" borderId="1" xfId="0" applyFont="1" applyFill="1" applyBorder="1" applyAlignment="1">
      <alignment horizontal="left" vertical="center"/>
    </xf>
    <xf numFmtId="0" fontId="24" fillId="4" borderId="1" xfId="0" applyFont="1" applyFill="1" applyBorder="1" applyAlignment="1">
      <alignment horizontal="left" vertical="center"/>
    </xf>
    <xf numFmtId="0" fontId="25" fillId="4" borderId="1" xfId="0" applyFont="1" applyFill="1" applyBorder="1" applyAlignment="1">
      <alignment vertical="center"/>
    </xf>
    <xf numFmtId="0" fontId="5" fillId="12" borderId="1" xfId="0" applyFont="1" applyFill="1" applyBorder="1" applyAlignment="1">
      <alignment horizontal="left" vertical="center" wrapText="1"/>
    </xf>
    <xf numFmtId="0" fontId="0" fillId="8" borderId="17" xfId="4" applyFont="1" applyFill="1" applyBorder="1" applyAlignment="1">
      <alignment vertical="center" wrapText="1"/>
    </xf>
    <xf numFmtId="0" fontId="0" fillId="8" borderId="18" xfId="4" applyFont="1" applyFill="1" applyBorder="1" applyAlignment="1">
      <alignment vertical="center" wrapText="1"/>
    </xf>
    <xf numFmtId="0" fontId="0" fillId="8" borderId="2" xfId="4" applyFont="1" applyFill="1" applyBorder="1" applyAlignment="1">
      <alignment vertical="center" wrapText="1"/>
    </xf>
    <xf numFmtId="3" fontId="37" fillId="0" borderId="17" xfId="0" applyNumberFormat="1" applyFont="1" applyBorder="1"/>
    <xf numFmtId="0" fontId="37" fillId="0" borderId="17" xfId="0" applyFont="1" applyBorder="1"/>
    <xf numFmtId="3" fontId="36" fillId="0" borderId="2" xfId="0" applyNumberFormat="1" applyFont="1" applyBorder="1"/>
    <xf numFmtId="0" fontId="4" fillId="14" borderId="1" xfId="0" applyFont="1" applyFill="1" applyBorder="1"/>
    <xf numFmtId="3" fontId="5" fillId="0" borderId="1" xfId="0" applyNumberFormat="1" applyFont="1" applyBorder="1"/>
    <xf numFmtId="0" fontId="5" fillId="0" borderId="1" xfId="0" applyFont="1" applyBorder="1"/>
    <xf numFmtId="3" fontId="8" fillId="0" borderId="1" xfId="0" applyNumberFormat="1" applyFont="1" applyBorder="1"/>
    <xf numFmtId="0" fontId="8" fillId="0" borderId="1" xfId="0" applyFont="1" applyBorder="1"/>
    <xf numFmtId="42" fontId="5" fillId="16" borderId="1" xfId="2" applyFont="1" applyFill="1" applyBorder="1" applyAlignment="1">
      <alignment horizontal="right" vertical="center" wrapText="1"/>
    </xf>
    <xf numFmtId="42" fontId="5" fillId="17" borderId="1" xfId="2" applyFont="1" applyFill="1" applyBorder="1" applyAlignment="1">
      <alignment horizontal="right" vertical="center" wrapText="1"/>
    </xf>
    <xf numFmtId="42" fontId="5" fillId="17" borderId="1" xfId="0" applyNumberFormat="1" applyFont="1" applyFill="1" applyBorder="1" applyAlignment="1">
      <alignment horizontal="right" vertical="center" wrapText="1"/>
    </xf>
    <xf numFmtId="10" fontId="5" fillId="17" borderId="1" xfId="3" applyNumberFormat="1" applyFont="1" applyFill="1" applyBorder="1" applyAlignment="1" applyProtection="1">
      <alignment horizontal="right" vertical="center" wrapText="1"/>
    </xf>
    <xf numFmtId="9" fontId="5" fillId="17" borderId="2" xfId="4" applyNumberFormat="1" applyFont="1" applyFill="1" applyBorder="1" applyAlignment="1" applyProtection="1">
      <alignment horizontal="right" vertical="center" wrapText="1"/>
    </xf>
    <xf numFmtId="0" fontId="5" fillId="17" borderId="1" xfId="4" applyFont="1" applyFill="1" applyBorder="1" applyAlignment="1" applyProtection="1">
      <alignment horizontal="right" vertical="center" wrapText="1"/>
    </xf>
    <xf numFmtId="2" fontId="5" fillId="17" borderId="1" xfId="4" applyNumberFormat="1" applyFont="1" applyFill="1" applyBorder="1" applyAlignment="1" applyProtection="1">
      <alignment horizontal="right" vertical="center" wrapText="1"/>
    </xf>
    <xf numFmtId="2" fontId="5" fillId="16" borderId="1" xfId="4" applyNumberFormat="1" applyFont="1" applyFill="1" applyBorder="1" applyAlignment="1" applyProtection="1">
      <alignment horizontal="right" vertical="center" wrapText="1"/>
    </xf>
    <xf numFmtId="166" fontId="5" fillId="8" borderId="1" xfId="4" applyNumberFormat="1" applyFont="1" applyFill="1" applyBorder="1" applyAlignment="1" applyProtection="1">
      <alignment horizontal="right" vertical="center" wrapText="1"/>
    </xf>
    <xf numFmtId="166" fontId="5" fillId="17" borderId="1" xfId="4" applyNumberFormat="1" applyFont="1" applyFill="1" applyBorder="1" applyAlignment="1" applyProtection="1">
      <alignment horizontal="right" vertical="center" wrapText="1"/>
    </xf>
    <xf numFmtId="9" fontId="5" fillId="17" borderId="1" xfId="0" applyNumberFormat="1" applyFont="1" applyFill="1" applyBorder="1" applyAlignment="1">
      <alignment horizontal="right" vertical="center" wrapText="1"/>
    </xf>
    <xf numFmtId="10" fontId="5" fillId="12" borderId="17" xfId="3" applyNumberFormat="1" applyFont="1" applyFill="1" applyBorder="1" applyAlignment="1" applyProtection="1">
      <alignment vertical="center" wrapText="1"/>
    </xf>
    <xf numFmtId="10" fontId="5" fillId="12" borderId="2" xfId="3" applyNumberFormat="1" applyFont="1" applyFill="1" applyBorder="1" applyAlignment="1" applyProtection="1">
      <alignment vertical="center" wrapText="1"/>
    </xf>
    <xf numFmtId="0" fontId="38" fillId="0" borderId="1" xfId="0" applyFont="1" applyBorder="1" applyAlignment="1">
      <alignment horizontal="center"/>
    </xf>
    <xf numFmtId="0" fontId="38" fillId="0" borderId="0" xfId="0" applyFont="1"/>
    <xf numFmtId="0" fontId="5" fillId="8" borderId="10" xfId="0" applyFont="1" applyFill="1" applyBorder="1" applyAlignment="1">
      <alignment vertical="center" wrapText="1"/>
    </xf>
    <xf numFmtId="0" fontId="5" fillId="8" borderId="16" xfId="0" applyFont="1" applyFill="1" applyBorder="1" applyAlignment="1">
      <alignment vertical="center" wrapText="1"/>
    </xf>
    <xf numFmtId="0" fontId="25" fillId="12" borderId="1"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8" borderId="10"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0" fillId="5" borderId="5" xfId="0" applyFont="1" applyFill="1" applyBorder="1" applyAlignment="1" applyProtection="1">
      <alignment horizontal="left" vertical="center"/>
      <protection locked="0"/>
    </xf>
    <xf numFmtId="0" fontId="10" fillId="5" borderId="19" xfId="0" applyFont="1" applyFill="1" applyBorder="1" applyAlignment="1" applyProtection="1">
      <alignment horizontal="left" vertical="center"/>
      <protection locked="0"/>
    </xf>
    <xf numFmtId="0" fontId="10" fillId="5" borderId="7"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10" fontId="5" fillId="12" borderId="17" xfId="3" applyNumberFormat="1" applyFont="1" applyFill="1" applyBorder="1" applyAlignment="1" applyProtection="1">
      <alignment horizontal="center" vertical="center" wrapText="1"/>
    </xf>
    <xf numFmtId="10" fontId="5" fillId="12" borderId="2" xfId="3" applyNumberFormat="1" applyFont="1" applyFill="1" applyBorder="1" applyAlignment="1" applyProtection="1">
      <alignment horizontal="center" vertical="center" wrapText="1"/>
    </xf>
    <xf numFmtId="0" fontId="25" fillId="8" borderId="3" xfId="0" applyFont="1" applyFill="1" applyBorder="1" applyAlignment="1">
      <alignment horizontal="center" vertical="center" wrapText="1"/>
    </xf>
    <xf numFmtId="0" fontId="0" fillId="15" borderId="1" xfId="0" applyFill="1" applyBorder="1" applyAlignment="1">
      <alignment horizontal="center"/>
    </xf>
    <xf numFmtId="0" fontId="26" fillId="2" borderId="1" xfId="0" applyFont="1" applyFill="1" applyBorder="1" applyAlignment="1">
      <alignment horizontal="center" wrapText="1"/>
    </xf>
    <xf numFmtId="0" fontId="29" fillId="2" borderId="0" xfId="0" applyFont="1" applyFill="1" applyAlignment="1">
      <alignment horizontal="center"/>
    </xf>
    <xf numFmtId="0" fontId="36" fillId="0" borderId="1" xfId="0" applyFont="1" applyBorder="1" applyAlignment="1">
      <alignment horizontal="center" vertical="center" wrapText="1"/>
    </xf>
    <xf numFmtId="0" fontId="34" fillId="0" borderId="0" xfId="0" applyFont="1"/>
    <xf numFmtId="0" fontId="27" fillId="0" borderId="0" xfId="0" applyFont="1"/>
    <xf numFmtId="0" fontId="31" fillId="0" borderId="1" xfId="0" applyFont="1" applyBorder="1" applyAlignment="1">
      <alignment horizontal="center" vertical="center" wrapText="1"/>
    </xf>
    <xf numFmtId="9" fontId="30" fillId="0" borderId="1" xfId="3" applyFont="1" applyBorder="1" applyAlignment="1">
      <alignment horizontal="center"/>
    </xf>
    <xf numFmtId="0" fontId="29" fillId="9" borderId="9" xfId="0" applyFont="1" applyFill="1" applyBorder="1" applyAlignment="1">
      <alignment horizontal="center"/>
    </xf>
    <xf numFmtId="0" fontId="29" fillId="9" borderId="4" xfId="0" applyFont="1" applyFill="1" applyBorder="1" applyAlignment="1">
      <alignment horizontal="center"/>
    </xf>
    <xf numFmtId="0" fontId="7" fillId="2" borderId="0" xfId="0" applyFont="1" applyFill="1" applyAlignment="1">
      <alignment horizontal="center"/>
    </xf>
    <xf numFmtId="0" fontId="20" fillId="11" borderId="10" xfId="0" applyFont="1" applyFill="1" applyBorder="1" applyAlignment="1">
      <alignment horizontal="center" vertical="center" wrapText="1"/>
    </xf>
    <xf numFmtId="0" fontId="20" fillId="11" borderId="16"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13" fillId="0" borderId="5" xfId="0" applyFont="1" applyBorder="1" applyAlignment="1" applyProtection="1">
      <alignment horizontal="center" wrapText="1"/>
      <protection locked="0"/>
    </xf>
    <xf numFmtId="0" fontId="13" fillId="0" borderId="7" xfId="0" applyFont="1" applyBorder="1" applyAlignment="1" applyProtection="1">
      <alignment horizontal="center" wrapText="1"/>
      <protection locked="0"/>
    </xf>
    <xf numFmtId="0" fontId="13" fillId="0" borderId="8" xfId="0" applyFont="1" applyBorder="1" applyAlignment="1" applyProtection="1">
      <alignment horizontal="center" wrapText="1"/>
      <protection locked="0"/>
    </xf>
    <xf numFmtId="0" fontId="14" fillId="0" borderId="5"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22" fillId="9" borderId="1"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8" fillId="8" borderId="2" xfId="0" applyFont="1" applyFill="1" applyBorder="1" applyAlignment="1">
      <alignment horizontal="center" vertical="center" wrapText="1"/>
    </xf>
    <xf numFmtId="42" fontId="18" fillId="10" borderId="17" xfId="0" applyNumberFormat="1" applyFont="1" applyFill="1" applyBorder="1" applyAlignment="1">
      <alignment horizontal="center" vertical="center" wrapText="1"/>
    </xf>
    <xf numFmtId="42" fontId="18" fillId="10" borderId="18" xfId="0" applyNumberFormat="1" applyFont="1" applyFill="1" applyBorder="1" applyAlignment="1">
      <alignment horizontal="center" vertical="center" wrapText="1"/>
    </xf>
    <xf numFmtId="42" fontId="18" fillId="10" borderId="2" xfId="0" applyNumberFormat="1" applyFont="1" applyFill="1" applyBorder="1" applyAlignment="1">
      <alignment horizontal="center" vertical="center" wrapText="1"/>
    </xf>
  </cellXfs>
  <cellStyles count="5">
    <cellStyle name="Hipervínculo" xfId="4" builtinId="8"/>
    <cellStyle name="Millares [0]" xfId="1" builtinId="6"/>
    <cellStyle name="Moneda [0]" xfId="2" builtinId="7"/>
    <cellStyle name="Normal" xfId="0" builtinId="0"/>
    <cellStyle name="Porcentaje" xfId="3" builtinId="5"/>
  </cellStyles>
  <dxfs count="9">
    <dxf>
      <font>
        <color rgb="FF9C0006"/>
      </font>
      <fill>
        <patternFill>
          <bgColor rgb="FFFFC7CE"/>
        </patternFill>
      </fill>
    </dxf>
    <dxf>
      <font>
        <color rgb="FF006100"/>
      </font>
      <fill>
        <patternFill>
          <bgColor rgb="FFC6EF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
      <fill>
        <patternFill patternType="solid">
          <bgColor theme="0"/>
        </patternFill>
      </fill>
    </dxf>
    <dxf>
      <font>
        <color rgb="FF9C0006"/>
      </font>
      <fill>
        <patternFill>
          <bgColor rgb="FFFFC7CE"/>
        </patternFill>
      </fill>
    </dxf>
    <dxf>
      <font>
        <color rgb="FF006100"/>
      </font>
      <fill>
        <patternFill>
          <bgColor rgb="FFC6EF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MX" b="1"/>
              <a:t>FACTURACION DE SERVICIOS </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2022'!$C$13</c:f>
              <c:strCache>
                <c:ptCount val="1"/>
                <c:pt idx="0">
                  <c:v>TOTAL VENTA DE SERVICIOS DE SALUD CONTRATADO</c:v>
                </c:pt>
              </c:strCache>
            </c:strRef>
          </c:tx>
          <c:spPr>
            <a:solidFill>
              <a:schemeClr val="accent1"/>
            </a:solidFill>
            <a:ln>
              <a:noFill/>
            </a:ln>
            <a:effectLst/>
          </c:spPr>
          <c:invertIfNegative val="0"/>
          <c:cat>
            <c:strRef>
              <c:f>'POA 2022'!$H$6:$K$6</c:f>
              <c:strCache>
                <c:ptCount val="4"/>
                <c:pt idx="0">
                  <c:v>2022-1</c:v>
                </c:pt>
                <c:pt idx="1">
                  <c:v>2022-2</c:v>
                </c:pt>
                <c:pt idx="2">
                  <c:v>2022-3</c:v>
                </c:pt>
                <c:pt idx="3">
                  <c:v>2022-4</c:v>
                </c:pt>
              </c:strCache>
            </c:strRef>
          </c:cat>
          <c:val>
            <c:numRef>
              <c:f>'POA 2022'!$H$13:$K$13</c:f>
            </c:numRef>
          </c:val>
          <c:extLst>
            <c:ext xmlns:c16="http://schemas.microsoft.com/office/drawing/2014/chart" uri="{C3380CC4-5D6E-409C-BE32-E72D297353CC}">
              <c16:uniqueId val="{00000000-1F9B-8443-948D-414181854A95}"/>
            </c:ext>
          </c:extLst>
        </c:ser>
        <c:ser>
          <c:idx val="1"/>
          <c:order val="1"/>
          <c:tx>
            <c:strRef>
              <c:f>'POA 2022'!$C$14</c:f>
              <c:strCache>
                <c:ptCount val="1"/>
                <c:pt idx="0">
                  <c:v>TOTAL VENTA DE SERVICIOS DE SALUD  FACTURADO</c:v>
                </c:pt>
              </c:strCache>
            </c:strRef>
          </c:tx>
          <c:spPr>
            <a:solidFill>
              <a:schemeClr val="accent2"/>
            </a:solidFill>
            <a:ln>
              <a:noFill/>
            </a:ln>
            <a:effectLst/>
          </c:spPr>
          <c:invertIfNegative val="0"/>
          <c:cat>
            <c:strRef>
              <c:f>'POA 2022'!$H$6:$K$6</c:f>
              <c:strCache>
                <c:ptCount val="4"/>
                <c:pt idx="0">
                  <c:v>2022-1</c:v>
                </c:pt>
                <c:pt idx="1">
                  <c:v>2022-2</c:v>
                </c:pt>
                <c:pt idx="2">
                  <c:v>2022-3</c:v>
                </c:pt>
                <c:pt idx="3">
                  <c:v>2022-4</c:v>
                </c:pt>
              </c:strCache>
            </c:strRef>
          </c:cat>
          <c:val>
            <c:numRef>
              <c:f>'POA 2022'!$H$14:$K$14</c:f>
            </c:numRef>
          </c:val>
          <c:extLst>
            <c:ext xmlns:c16="http://schemas.microsoft.com/office/drawing/2014/chart" uri="{C3380CC4-5D6E-409C-BE32-E72D297353CC}">
              <c16:uniqueId val="{00000001-1F9B-8443-948D-414181854A95}"/>
            </c:ext>
          </c:extLst>
        </c:ser>
        <c:ser>
          <c:idx val="2"/>
          <c:order val="2"/>
          <c:tx>
            <c:strRef>
              <c:f>'POA 2022'!$C$15</c:f>
              <c:strCache>
                <c:ptCount val="1"/>
                <c:pt idx="0">
                  <c:v>TOTAL VENTA DE SERVICIOS DE SALUD RECAUDO</c:v>
                </c:pt>
              </c:strCache>
            </c:strRef>
          </c:tx>
          <c:spPr>
            <a:solidFill>
              <a:schemeClr val="accent3"/>
            </a:solidFill>
            <a:ln>
              <a:noFill/>
            </a:ln>
            <a:effectLst/>
          </c:spPr>
          <c:invertIfNegative val="0"/>
          <c:cat>
            <c:strRef>
              <c:f>'POA 2022'!$H$6:$K$6</c:f>
              <c:strCache>
                <c:ptCount val="4"/>
                <c:pt idx="0">
                  <c:v>2022-1</c:v>
                </c:pt>
                <c:pt idx="1">
                  <c:v>2022-2</c:v>
                </c:pt>
                <c:pt idx="2">
                  <c:v>2022-3</c:v>
                </c:pt>
                <c:pt idx="3">
                  <c:v>2022-4</c:v>
                </c:pt>
              </c:strCache>
            </c:strRef>
          </c:cat>
          <c:val>
            <c:numRef>
              <c:f>'POA 2022'!$H$15:$K$15</c:f>
            </c:numRef>
          </c:val>
          <c:extLst>
            <c:ext xmlns:c16="http://schemas.microsoft.com/office/drawing/2014/chart" uri="{C3380CC4-5D6E-409C-BE32-E72D297353CC}">
              <c16:uniqueId val="{00000002-1F9B-8443-948D-414181854A95}"/>
            </c:ext>
          </c:extLst>
        </c:ser>
        <c:dLbls>
          <c:showLegendKey val="0"/>
          <c:showVal val="0"/>
          <c:showCatName val="0"/>
          <c:showSerName val="0"/>
          <c:showPercent val="0"/>
          <c:showBubbleSize val="0"/>
        </c:dLbls>
        <c:gapWidth val="150"/>
        <c:axId val="1140209711"/>
        <c:axId val="210296911"/>
      </c:barChart>
      <c:catAx>
        <c:axId val="114020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10296911"/>
        <c:crosses val="autoZero"/>
        <c:auto val="1"/>
        <c:lblAlgn val="ctr"/>
        <c:lblOffset val="100"/>
        <c:noMultiLvlLbl val="0"/>
      </c:catAx>
      <c:valAx>
        <c:axId val="21029691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14020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s-MX"/>
              <a:t>TIEMPOS PROMEDIOS DE ESPERA</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2022'!$H$6</c:f>
              <c:strCache>
                <c:ptCount val="1"/>
                <c:pt idx="0">
                  <c:v>2022-1</c:v>
                </c:pt>
              </c:strCache>
            </c:strRef>
          </c:tx>
          <c:spPr>
            <a:solidFill>
              <a:schemeClr val="accent1"/>
            </a:solidFill>
            <a:ln>
              <a:noFill/>
            </a:ln>
            <a:effectLst/>
          </c:spPr>
          <c:invertIfNegative val="0"/>
          <c:cat>
            <c:strRef>
              <c:f>'POA 2022'!$C$34:$C$36</c:f>
              <c:strCache>
                <c:ptCount val="3"/>
                <c:pt idx="0">
                  <c:v>TIEMPO PROMEDIO DE ESPERA PARA LA ASIGNACION DE CITA DE MEDICINA GENERAL </c:v>
                </c:pt>
                <c:pt idx="1">
                  <c:v>TIEMPO PROMEDIO DE ESPERA PARA LA ASIGNACION DE CITA DE ODONTOLOGIA </c:v>
                </c:pt>
                <c:pt idx="2">
                  <c:v>TIEMPO PROMEDIO DE ESPERA PARA LA ATENCION DE PACIENTE CLASIFICADO COMO TRIAGE 2 EN URGENCIAS</c:v>
                </c:pt>
              </c:strCache>
            </c:strRef>
          </c:cat>
          <c:val>
            <c:numRef>
              <c:f>'POA 2022'!$H$34:$H$36</c:f>
              <c:numCache>
                <c:formatCode>0.00</c:formatCode>
                <c:ptCount val="3"/>
                <c:pt idx="0">
                  <c:v>0</c:v>
                </c:pt>
                <c:pt idx="1">
                  <c:v>0</c:v>
                </c:pt>
                <c:pt idx="2">
                  <c:v>0</c:v>
                </c:pt>
              </c:numCache>
            </c:numRef>
          </c:val>
          <c:extLst>
            <c:ext xmlns:c16="http://schemas.microsoft.com/office/drawing/2014/chart" uri="{C3380CC4-5D6E-409C-BE32-E72D297353CC}">
              <c16:uniqueId val="{00000000-82CB-EF40-A21E-A923217CC4D3}"/>
            </c:ext>
          </c:extLst>
        </c:ser>
        <c:ser>
          <c:idx val="1"/>
          <c:order val="1"/>
          <c:tx>
            <c:strRef>
              <c:f>'POA 2022'!$I$6</c:f>
              <c:strCache>
                <c:ptCount val="1"/>
                <c:pt idx="0">
                  <c:v>2022-2</c:v>
                </c:pt>
              </c:strCache>
            </c:strRef>
          </c:tx>
          <c:spPr>
            <a:solidFill>
              <a:schemeClr val="accent2"/>
            </a:solidFill>
            <a:ln>
              <a:noFill/>
            </a:ln>
            <a:effectLst/>
          </c:spPr>
          <c:invertIfNegative val="0"/>
          <c:cat>
            <c:strRef>
              <c:f>'POA 2022'!$C$34:$C$36</c:f>
              <c:strCache>
                <c:ptCount val="3"/>
                <c:pt idx="0">
                  <c:v>TIEMPO PROMEDIO DE ESPERA PARA LA ASIGNACION DE CITA DE MEDICINA GENERAL </c:v>
                </c:pt>
                <c:pt idx="1">
                  <c:v>TIEMPO PROMEDIO DE ESPERA PARA LA ASIGNACION DE CITA DE ODONTOLOGIA </c:v>
                </c:pt>
                <c:pt idx="2">
                  <c:v>TIEMPO PROMEDIO DE ESPERA PARA LA ATENCION DE PACIENTE CLASIFICADO COMO TRIAGE 2 EN URGENCIAS</c:v>
                </c:pt>
              </c:strCache>
            </c:strRef>
          </c:cat>
          <c:val>
            <c:numRef>
              <c:f>'POA 2022'!$I$34:$I$36</c:f>
              <c:numCache>
                <c:formatCode>0.00</c:formatCode>
                <c:ptCount val="3"/>
                <c:pt idx="0">
                  <c:v>0</c:v>
                </c:pt>
                <c:pt idx="1">
                  <c:v>0</c:v>
                </c:pt>
                <c:pt idx="2">
                  <c:v>0</c:v>
                </c:pt>
              </c:numCache>
            </c:numRef>
          </c:val>
          <c:extLst>
            <c:ext xmlns:c16="http://schemas.microsoft.com/office/drawing/2014/chart" uri="{C3380CC4-5D6E-409C-BE32-E72D297353CC}">
              <c16:uniqueId val="{00000001-82CB-EF40-A21E-A923217CC4D3}"/>
            </c:ext>
          </c:extLst>
        </c:ser>
        <c:ser>
          <c:idx val="2"/>
          <c:order val="2"/>
          <c:tx>
            <c:strRef>
              <c:f>'POA 2022'!$J$6</c:f>
              <c:strCache>
                <c:ptCount val="1"/>
                <c:pt idx="0">
                  <c:v>2022-3</c:v>
                </c:pt>
              </c:strCache>
            </c:strRef>
          </c:tx>
          <c:spPr>
            <a:solidFill>
              <a:schemeClr val="accent3"/>
            </a:solidFill>
            <a:ln>
              <a:noFill/>
            </a:ln>
            <a:effectLst/>
          </c:spPr>
          <c:invertIfNegative val="0"/>
          <c:cat>
            <c:strRef>
              <c:f>'POA 2022'!$C$34:$C$36</c:f>
              <c:strCache>
                <c:ptCount val="3"/>
                <c:pt idx="0">
                  <c:v>TIEMPO PROMEDIO DE ESPERA PARA LA ASIGNACION DE CITA DE MEDICINA GENERAL </c:v>
                </c:pt>
                <c:pt idx="1">
                  <c:v>TIEMPO PROMEDIO DE ESPERA PARA LA ASIGNACION DE CITA DE ODONTOLOGIA </c:v>
                </c:pt>
                <c:pt idx="2">
                  <c:v>TIEMPO PROMEDIO DE ESPERA PARA LA ATENCION DE PACIENTE CLASIFICADO COMO TRIAGE 2 EN URGENCIAS</c:v>
                </c:pt>
              </c:strCache>
            </c:strRef>
          </c:cat>
          <c:val>
            <c:numRef>
              <c:f>'POA 2022'!$J$34:$J$36</c:f>
              <c:numCache>
                <c:formatCode>0.00</c:formatCode>
                <c:ptCount val="3"/>
                <c:pt idx="0">
                  <c:v>0</c:v>
                </c:pt>
                <c:pt idx="1">
                  <c:v>0</c:v>
                </c:pt>
                <c:pt idx="2">
                  <c:v>0</c:v>
                </c:pt>
              </c:numCache>
            </c:numRef>
          </c:val>
          <c:extLst>
            <c:ext xmlns:c16="http://schemas.microsoft.com/office/drawing/2014/chart" uri="{C3380CC4-5D6E-409C-BE32-E72D297353CC}">
              <c16:uniqueId val="{00000002-82CB-EF40-A21E-A923217CC4D3}"/>
            </c:ext>
          </c:extLst>
        </c:ser>
        <c:dLbls>
          <c:showLegendKey val="0"/>
          <c:showVal val="0"/>
          <c:showCatName val="0"/>
          <c:showSerName val="0"/>
          <c:showPercent val="0"/>
          <c:showBubbleSize val="0"/>
        </c:dLbls>
        <c:gapWidth val="219"/>
        <c:overlap val="-27"/>
        <c:axId val="267843871"/>
        <c:axId val="268347135"/>
      </c:barChart>
      <c:catAx>
        <c:axId val="267843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68347135"/>
        <c:crosses val="autoZero"/>
        <c:auto val="1"/>
        <c:lblAlgn val="ctr"/>
        <c:lblOffset val="100"/>
        <c:noMultiLvlLbl val="0"/>
      </c:catAx>
      <c:valAx>
        <c:axId val="268347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6784387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s-MX"/>
              <a:t>Proporción de reingresos en Urgencias por trimestre 2022</a:t>
            </a:r>
          </a:p>
        </c:rich>
      </c:tx>
      <c:layout>
        <c:manualLayout>
          <c:xMode val="edge"/>
          <c:yMode val="edge"/>
          <c:x val="0.21527273375776884"/>
          <c:y val="1.851841503683007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val>
            <c:numRef>
              <c:f>CALIDAD!$B$42:$E$42</c:f>
              <c:numCache>
                <c:formatCode>0.00%</c:formatCode>
                <c:ptCount val="4"/>
                <c:pt idx="0">
                  <c:v>0</c:v>
                </c:pt>
                <c:pt idx="1">
                  <c:v>0</c:v>
                </c:pt>
                <c:pt idx="2">
                  <c:v>0</c:v>
                </c:pt>
                <c:pt idx="3">
                  <c:v>0</c:v>
                </c:pt>
              </c:numCache>
            </c:numRef>
          </c:val>
          <c:extLst>
            <c:ext xmlns:c16="http://schemas.microsoft.com/office/drawing/2014/chart" uri="{C3380CC4-5D6E-409C-BE32-E72D297353CC}">
              <c16:uniqueId val="{00000000-1BC8-AB43-8985-AB9404F4CB30}"/>
            </c:ext>
          </c:extLst>
        </c:ser>
        <c:dLbls>
          <c:showLegendKey val="0"/>
          <c:showVal val="0"/>
          <c:showCatName val="0"/>
          <c:showSerName val="0"/>
          <c:showPercent val="0"/>
          <c:showBubbleSize val="0"/>
        </c:dLbls>
        <c:gapWidth val="219"/>
        <c:overlap val="-27"/>
        <c:axId val="772705568"/>
        <c:axId val="772671344"/>
      </c:barChart>
      <c:catAx>
        <c:axId val="77270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772671344"/>
        <c:crosses val="autoZero"/>
        <c:auto val="1"/>
        <c:lblAlgn val="ctr"/>
        <c:lblOffset val="100"/>
        <c:noMultiLvlLbl val="0"/>
      </c:catAx>
      <c:valAx>
        <c:axId val="772671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7727055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s-MX"/>
              <a:t>TOTAL CARTERA</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CARTERA!$A$41</c:f>
              <c:strCache>
                <c:ptCount val="1"/>
                <c:pt idx="0">
                  <c:v>Primer trimestre</c:v>
                </c:pt>
              </c:strCache>
            </c:strRef>
          </c:tx>
          <c:spPr>
            <a:solidFill>
              <a:schemeClr val="accent1"/>
            </a:solidFill>
            <a:ln>
              <a:noFill/>
            </a:ln>
            <a:effectLst/>
          </c:spPr>
          <c:invertIfNegative val="0"/>
          <c:cat>
            <c:strRef>
              <c:f>CARTERA!$B$40:$G$40</c:f>
              <c:strCache>
                <c:ptCount val="6"/>
                <c:pt idx="0">
                  <c:v>Hasta 60</c:v>
                </c:pt>
                <c:pt idx="1">
                  <c:v>De 61 a 90</c:v>
                </c:pt>
                <c:pt idx="2">
                  <c:v>De 91 a 180</c:v>
                </c:pt>
                <c:pt idx="3">
                  <c:v>De 181 a 360</c:v>
                </c:pt>
                <c:pt idx="4">
                  <c:v>Mayor 360</c:v>
                </c:pt>
                <c:pt idx="5">
                  <c:v>Total Cartera Radicada</c:v>
                </c:pt>
              </c:strCache>
            </c:strRef>
          </c:cat>
          <c:val>
            <c:numRef>
              <c:f>CARTERA!$B$41:$G$41</c:f>
              <c:numCache>
                <c:formatCode>#,##0</c:formatCode>
                <c:ptCount val="6"/>
              </c:numCache>
            </c:numRef>
          </c:val>
          <c:extLst>
            <c:ext xmlns:c16="http://schemas.microsoft.com/office/drawing/2014/chart" uri="{C3380CC4-5D6E-409C-BE32-E72D297353CC}">
              <c16:uniqueId val="{00000000-84AB-314F-B6C3-DD02120F9A7A}"/>
            </c:ext>
          </c:extLst>
        </c:ser>
        <c:ser>
          <c:idx val="1"/>
          <c:order val="1"/>
          <c:tx>
            <c:strRef>
              <c:f>CARTERA!$A$42</c:f>
              <c:strCache>
                <c:ptCount val="1"/>
                <c:pt idx="0">
                  <c:v>Segundo trimestre</c:v>
                </c:pt>
              </c:strCache>
            </c:strRef>
          </c:tx>
          <c:spPr>
            <a:solidFill>
              <a:schemeClr val="accent2"/>
            </a:solidFill>
            <a:ln>
              <a:noFill/>
            </a:ln>
            <a:effectLst/>
          </c:spPr>
          <c:invertIfNegative val="0"/>
          <c:cat>
            <c:strRef>
              <c:f>CARTERA!$B$40:$G$40</c:f>
              <c:strCache>
                <c:ptCount val="6"/>
                <c:pt idx="0">
                  <c:v>Hasta 60</c:v>
                </c:pt>
                <c:pt idx="1">
                  <c:v>De 61 a 90</c:v>
                </c:pt>
                <c:pt idx="2">
                  <c:v>De 91 a 180</c:v>
                </c:pt>
                <c:pt idx="3">
                  <c:v>De 181 a 360</c:v>
                </c:pt>
                <c:pt idx="4">
                  <c:v>Mayor 360</c:v>
                </c:pt>
                <c:pt idx="5">
                  <c:v>Total Cartera Radicada</c:v>
                </c:pt>
              </c:strCache>
            </c:strRef>
          </c:cat>
          <c:val>
            <c:numRef>
              <c:f>CARTERA!$B$42:$G$42</c:f>
              <c:numCache>
                <c:formatCode>#,##0</c:formatCode>
                <c:ptCount val="6"/>
              </c:numCache>
            </c:numRef>
          </c:val>
          <c:extLst>
            <c:ext xmlns:c16="http://schemas.microsoft.com/office/drawing/2014/chart" uri="{C3380CC4-5D6E-409C-BE32-E72D297353CC}">
              <c16:uniqueId val="{00000001-84AB-314F-B6C3-DD02120F9A7A}"/>
            </c:ext>
          </c:extLst>
        </c:ser>
        <c:ser>
          <c:idx val="2"/>
          <c:order val="2"/>
          <c:tx>
            <c:strRef>
              <c:f>CARTERA!$A$43</c:f>
              <c:strCache>
                <c:ptCount val="1"/>
                <c:pt idx="0">
                  <c:v>Tercer trimestre</c:v>
                </c:pt>
              </c:strCache>
            </c:strRef>
          </c:tx>
          <c:spPr>
            <a:solidFill>
              <a:schemeClr val="accent3"/>
            </a:solidFill>
            <a:ln>
              <a:noFill/>
            </a:ln>
            <a:effectLst/>
          </c:spPr>
          <c:invertIfNegative val="0"/>
          <c:cat>
            <c:strRef>
              <c:f>CARTERA!$B$40:$G$40</c:f>
              <c:strCache>
                <c:ptCount val="6"/>
                <c:pt idx="0">
                  <c:v>Hasta 60</c:v>
                </c:pt>
                <c:pt idx="1">
                  <c:v>De 61 a 90</c:v>
                </c:pt>
                <c:pt idx="2">
                  <c:v>De 91 a 180</c:v>
                </c:pt>
                <c:pt idx="3">
                  <c:v>De 181 a 360</c:v>
                </c:pt>
                <c:pt idx="4">
                  <c:v>Mayor 360</c:v>
                </c:pt>
                <c:pt idx="5">
                  <c:v>Total Cartera Radicada</c:v>
                </c:pt>
              </c:strCache>
            </c:strRef>
          </c:cat>
          <c:val>
            <c:numRef>
              <c:f>CARTERA!$B$43:$G$43</c:f>
              <c:numCache>
                <c:formatCode>#,##0</c:formatCode>
                <c:ptCount val="6"/>
              </c:numCache>
            </c:numRef>
          </c:val>
          <c:extLst>
            <c:ext xmlns:c16="http://schemas.microsoft.com/office/drawing/2014/chart" uri="{C3380CC4-5D6E-409C-BE32-E72D297353CC}">
              <c16:uniqueId val="{00000002-84AB-314F-B6C3-DD02120F9A7A}"/>
            </c:ext>
          </c:extLst>
        </c:ser>
        <c:dLbls>
          <c:showLegendKey val="0"/>
          <c:showVal val="0"/>
          <c:showCatName val="0"/>
          <c:showSerName val="0"/>
          <c:showPercent val="0"/>
          <c:showBubbleSize val="0"/>
        </c:dLbls>
        <c:gapWidth val="219"/>
        <c:overlap val="-27"/>
        <c:axId val="728251296"/>
        <c:axId val="740061664"/>
        <c:extLst>
          <c:ext xmlns:c15="http://schemas.microsoft.com/office/drawing/2012/chart" uri="{02D57815-91ED-43cb-92C2-25804820EDAC}">
            <c15:filteredBarSeries>
              <c15:ser>
                <c:idx val="3"/>
                <c:order val="3"/>
                <c:tx>
                  <c:strRef>
                    <c:extLst>
                      <c:ext uri="{02D57815-91ED-43cb-92C2-25804820EDAC}">
                        <c15:formulaRef>
                          <c15:sqref>CARTERA!$A$44</c15:sqref>
                        </c15:formulaRef>
                      </c:ext>
                    </c:extLst>
                    <c:strCache>
                      <c:ptCount val="1"/>
                      <c:pt idx="0">
                        <c:v>Cuarto trimestre</c:v>
                      </c:pt>
                    </c:strCache>
                  </c:strRef>
                </c:tx>
                <c:spPr>
                  <a:solidFill>
                    <a:schemeClr val="accent4"/>
                  </a:solidFill>
                  <a:ln>
                    <a:noFill/>
                  </a:ln>
                  <a:effectLst/>
                </c:spPr>
                <c:invertIfNegative val="0"/>
                <c:cat>
                  <c:strRef>
                    <c:extLst>
                      <c:ext uri="{02D57815-91ED-43cb-92C2-25804820EDAC}">
                        <c15:formulaRef>
                          <c15:sqref>CARTERA!$B$40:$G$40</c15:sqref>
                        </c15:formulaRef>
                      </c:ext>
                    </c:extLst>
                    <c:strCache>
                      <c:ptCount val="6"/>
                      <c:pt idx="0">
                        <c:v>Hasta 60</c:v>
                      </c:pt>
                      <c:pt idx="1">
                        <c:v>De 61 a 90</c:v>
                      </c:pt>
                      <c:pt idx="2">
                        <c:v>De 91 a 180</c:v>
                      </c:pt>
                      <c:pt idx="3">
                        <c:v>De 181 a 360</c:v>
                      </c:pt>
                      <c:pt idx="4">
                        <c:v>Mayor 360</c:v>
                      </c:pt>
                      <c:pt idx="5">
                        <c:v>Total Cartera Radicada</c:v>
                      </c:pt>
                    </c:strCache>
                  </c:strRef>
                </c:cat>
                <c:val>
                  <c:numRef>
                    <c:extLst>
                      <c:ext uri="{02D57815-91ED-43cb-92C2-25804820EDAC}">
                        <c15:formulaRef>
                          <c15:sqref>CARTERA!$B$44:$G$44</c15:sqref>
                        </c15:formulaRef>
                      </c:ext>
                    </c:extLst>
                    <c:numCache>
                      <c:formatCode>#,##0</c:formatCode>
                      <c:ptCount val="6"/>
                    </c:numCache>
                  </c:numRef>
                </c:val>
                <c:extLst>
                  <c:ext xmlns:c16="http://schemas.microsoft.com/office/drawing/2014/chart" uri="{C3380CC4-5D6E-409C-BE32-E72D297353CC}">
                    <c16:uniqueId val="{00000003-84AB-314F-B6C3-DD02120F9A7A}"/>
                  </c:ext>
                </c:extLst>
              </c15:ser>
            </c15:filteredBarSeries>
          </c:ext>
        </c:extLst>
      </c:barChart>
      <c:catAx>
        <c:axId val="72825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740061664"/>
        <c:crosses val="autoZero"/>
        <c:auto val="1"/>
        <c:lblAlgn val="ctr"/>
        <c:lblOffset val="100"/>
        <c:noMultiLvlLbl val="0"/>
      </c:catAx>
      <c:valAx>
        <c:axId val="740061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728251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CARTERA!$G$40</c:f>
              <c:strCache>
                <c:ptCount val="1"/>
                <c:pt idx="0">
                  <c:v>Total Cartera Radicada</c:v>
                </c:pt>
              </c:strCache>
            </c:strRef>
          </c:tx>
          <c:spPr>
            <a:solidFill>
              <a:schemeClr val="accent1"/>
            </a:solidFill>
            <a:ln>
              <a:noFill/>
            </a:ln>
            <a:effectLst/>
          </c:spPr>
          <c:invertIfNegative val="0"/>
          <c:cat>
            <c:strRef>
              <c:f>FACTURACION!$R$26:$R$29</c:f>
              <c:strCache>
                <c:ptCount val="4"/>
                <c:pt idx="0">
                  <c:v>Primer trimestre</c:v>
                </c:pt>
                <c:pt idx="1">
                  <c:v>Segundo trimestre</c:v>
                </c:pt>
                <c:pt idx="2">
                  <c:v>Tercer trimestre</c:v>
                </c:pt>
                <c:pt idx="3">
                  <c:v>Cuarto trimestre</c:v>
                </c:pt>
              </c:strCache>
            </c:strRef>
          </c:cat>
          <c:val>
            <c:numRef>
              <c:f>CARTERA!$G$41:$G$44</c:f>
              <c:numCache>
                <c:formatCode>#,##0</c:formatCode>
                <c:ptCount val="4"/>
              </c:numCache>
            </c:numRef>
          </c:val>
          <c:extLst>
            <c:ext xmlns:c16="http://schemas.microsoft.com/office/drawing/2014/chart" uri="{C3380CC4-5D6E-409C-BE32-E72D297353CC}">
              <c16:uniqueId val="{00000000-FECB-734C-B1E2-08843689FBEF}"/>
            </c:ext>
          </c:extLst>
        </c:ser>
        <c:dLbls>
          <c:showLegendKey val="0"/>
          <c:showVal val="0"/>
          <c:showCatName val="0"/>
          <c:showSerName val="0"/>
          <c:showPercent val="0"/>
          <c:showBubbleSize val="0"/>
        </c:dLbls>
        <c:gapWidth val="219"/>
        <c:overlap val="-27"/>
        <c:axId val="396592192"/>
        <c:axId val="400036928"/>
      </c:barChart>
      <c:catAx>
        <c:axId val="39659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400036928"/>
        <c:crosses val="autoZero"/>
        <c:auto val="1"/>
        <c:lblAlgn val="ctr"/>
        <c:lblOffset val="100"/>
        <c:noMultiLvlLbl val="0"/>
      </c:catAx>
      <c:valAx>
        <c:axId val="40003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3965921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2022'!$C$22</c:f>
              <c:strCache>
                <c:ptCount val="1"/>
                <c:pt idx="0">
                  <c:v>PASIVO </c:v>
                </c:pt>
              </c:strCache>
            </c:strRef>
          </c:tx>
          <c:spPr>
            <a:solidFill>
              <a:schemeClr val="accent1"/>
            </a:solidFill>
            <a:ln>
              <a:noFill/>
            </a:ln>
            <a:effectLst/>
          </c:spPr>
          <c:invertIfNegative val="0"/>
          <c:cat>
            <c:strRef>
              <c:f>'POA 2022'!$H$6:$K$6</c:f>
              <c:strCache>
                <c:ptCount val="4"/>
                <c:pt idx="0">
                  <c:v>2022-1</c:v>
                </c:pt>
                <c:pt idx="1">
                  <c:v>2022-2</c:v>
                </c:pt>
                <c:pt idx="2">
                  <c:v>2022-3</c:v>
                </c:pt>
                <c:pt idx="3">
                  <c:v>2022-4</c:v>
                </c:pt>
              </c:strCache>
            </c:strRef>
          </c:cat>
          <c:val>
            <c:numRef>
              <c:f>'POA 2022'!$H$22:$K$22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0932-AB40-A7A1-7939542A11F0}"/>
            </c:ext>
          </c:extLst>
        </c:ser>
        <c:dLbls>
          <c:showLegendKey val="0"/>
          <c:showVal val="0"/>
          <c:showCatName val="0"/>
          <c:showSerName val="0"/>
          <c:showPercent val="0"/>
          <c:showBubbleSize val="0"/>
        </c:dLbls>
        <c:gapWidth val="150"/>
        <c:axId val="263360831"/>
        <c:axId val="263362063"/>
      </c:barChart>
      <c:catAx>
        <c:axId val="26336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263362063"/>
        <c:crosses val="autoZero"/>
        <c:auto val="1"/>
        <c:lblAlgn val="ctr"/>
        <c:lblOffset val="100"/>
        <c:noMultiLvlLbl val="0"/>
      </c:catAx>
      <c:valAx>
        <c:axId val="26336206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crossAx val="2633608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2022'!$C$21</c:f>
              <c:strCache>
                <c:ptCount val="1"/>
                <c:pt idx="0">
                  <c:v>TOTAL CARTERA</c:v>
                </c:pt>
              </c:strCache>
            </c:strRef>
          </c:tx>
          <c:spPr>
            <a:solidFill>
              <a:schemeClr val="accent1"/>
            </a:solidFill>
            <a:ln>
              <a:noFill/>
            </a:ln>
            <a:effectLst/>
          </c:spPr>
          <c:invertIfNegative val="0"/>
          <c:cat>
            <c:strRef>
              <c:f>'POA 2022'!$H$6:$K$6</c:f>
              <c:strCache>
                <c:ptCount val="4"/>
                <c:pt idx="0">
                  <c:v>2022-1</c:v>
                </c:pt>
                <c:pt idx="1">
                  <c:v>2022-2</c:v>
                </c:pt>
                <c:pt idx="2">
                  <c:v>2022-3</c:v>
                </c:pt>
                <c:pt idx="3">
                  <c:v>2022-4</c:v>
                </c:pt>
              </c:strCache>
            </c:strRef>
          </c:cat>
          <c:val>
            <c:numRef>
              <c:f>'POA 2022'!$H$21:$K$21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2BD8-EF45-BAD6-4752170B1740}"/>
            </c:ext>
          </c:extLst>
        </c:ser>
        <c:dLbls>
          <c:showLegendKey val="0"/>
          <c:showVal val="0"/>
          <c:showCatName val="0"/>
          <c:showSerName val="0"/>
          <c:showPercent val="0"/>
          <c:showBubbleSize val="0"/>
        </c:dLbls>
        <c:gapWidth val="219"/>
        <c:overlap val="-27"/>
        <c:axId val="210564271"/>
        <c:axId val="251203999"/>
      </c:barChart>
      <c:catAx>
        <c:axId val="210564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1203999"/>
        <c:crosses val="autoZero"/>
        <c:auto val="1"/>
        <c:lblAlgn val="ctr"/>
        <c:lblOffset val="100"/>
        <c:noMultiLvlLbl val="0"/>
      </c:catAx>
      <c:valAx>
        <c:axId val="25120399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0564271"/>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s-MX"/>
              <a:t>BALANCE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2022'!$C$23</c:f>
              <c:strCache>
                <c:ptCount val="1"/>
                <c:pt idx="0">
                  <c:v>ACTIVO </c:v>
                </c:pt>
              </c:strCache>
            </c:strRef>
          </c:tx>
          <c:spPr>
            <a:solidFill>
              <a:schemeClr val="accent1"/>
            </a:solidFill>
            <a:ln>
              <a:noFill/>
            </a:ln>
            <a:effectLst/>
          </c:spPr>
          <c:invertIfNegative val="0"/>
          <c:cat>
            <c:strRef>
              <c:f>'POA 2022'!$H$6:$K$6</c:f>
              <c:strCache>
                <c:ptCount val="4"/>
                <c:pt idx="0">
                  <c:v>2022-1</c:v>
                </c:pt>
                <c:pt idx="1">
                  <c:v>2022-2</c:v>
                </c:pt>
                <c:pt idx="2">
                  <c:v>2022-3</c:v>
                </c:pt>
                <c:pt idx="3">
                  <c:v>2022-4</c:v>
                </c:pt>
              </c:strCache>
            </c:strRef>
          </c:cat>
          <c:val>
            <c:numRef>
              <c:f>'POA 2022'!$H$23:$J$23</c:f>
              <c:numCache>
                <c:formatCode>_("$"* #,##0_);_("$"* \(#,##0\);_("$"* "-"_);_(@_)</c:formatCode>
                <c:ptCount val="3"/>
                <c:pt idx="0">
                  <c:v>0</c:v>
                </c:pt>
                <c:pt idx="1">
                  <c:v>0</c:v>
                </c:pt>
                <c:pt idx="2">
                  <c:v>0</c:v>
                </c:pt>
              </c:numCache>
            </c:numRef>
          </c:val>
          <c:extLst>
            <c:ext xmlns:c16="http://schemas.microsoft.com/office/drawing/2014/chart" uri="{C3380CC4-5D6E-409C-BE32-E72D297353CC}">
              <c16:uniqueId val="{00000000-A4AF-7C4C-BF0C-7DE91395154A}"/>
            </c:ext>
          </c:extLst>
        </c:ser>
        <c:ser>
          <c:idx val="1"/>
          <c:order val="1"/>
          <c:tx>
            <c:strRef>
              <c:f>'POA 2022'!$C$24</c:f>
              <c:strCache>
                <c:ptCount val="1"/>
                <c:pt idx="0">
                  <c:v>PASIVO </c:v>
                </c:pt>
              </c:strCache>
            </c:strRef>
          </c:tx>
          <c:spPr>
            <a:solidFill>
              <a:schemeClr val="accent2"/>
            </a:solidFill>
            <a:ln>
              <a:noFill/>
            </a:ln>
            <a:effectLst/>
          </c:spPr>
          <c:invertIfNegative val="0"/>
          <c:cat>
            <c:strRef>
              <c:f>'POA 2022'!$H$6:$K$6</c:f>
              <c:strCache>
                <c:ptCount val="4"/>
                <c:pt idx="0">
                  <c:v>2022-1</c:v>
                </c:pt>
                <c:pt idx="1">
                  <c:v>2022-2</c:v>
                </c:pt>
                <c:pt idx="2">
                  <c:v>2022-3</c:v>
                </c:pt>
                <c:pt idx="3">
                  <c:v>2022-4</c:v>
                </c:pt>
              </c:strCache>
            </c:strRef>
          </c:cat>
          <c:val>
            <c:numRef>
              <c:f>'POA 2022'!$H$24:$K$24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A4AF-7C4C-BF0C-7DE91395154A}"/>
            </c:ext>
          </c:extLst>
        </c:ser>
        <c:ser>
          <c:idx val="2"/>
          <c:order val="2"/>
          <c:tx>
            <c:strRef>
              <c:f>'POA 2022'!$C$25</c:f>
              <c:strCache>
                <c:ptCount val="1"/>
                <c:pt idx="0">
                  <c:v>PATRIMONIO</c:v>
                </c:pt>
              </c:strCache>
            </c:strRef>
          </c:tx>
          <c:spPr>
            <a:solidFill>
              <a:schemeClr val="accent3"/>
            </a:solidFill>
            <a:ln>
              <a:noFill/>
            </a:ln>
            <a:effectLst/>
          </c:spPr>
          <c:invertIfNegative val="0"/>
          <c:cat>
            <c:strRef>
              <c:f>'POA 2022'!$H$6:$K$6</c:f>
              <c:strCache>
                <c:ptCount val="4"/>
                <c:pt idx="0">
                  <c:v>2022-1</c:v>
                </c:pt>
                <c:pt idx="1">
                  <c:v>2022-2</c:v>
                </c:pt>
                <c:pt idx="2">
                  <c:v>2022-3</c:v>
                </c:pt>
                <c:pt idx="3">
                  <c:v>2022-4</c:v>
                </c:pt>
              </c:strCache>
            </c:strRef>
          </c:cat>
          <c:val>
            <c:numRef>
              <c:f>'POA 2022'!$H$25:$K$25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A4AF-7C4C-BF0C-7DE91395154A}"/>
            </c:ext>
          </c:extLst>
        </c:ser>
        <c:dLbls>
          <c:showLegendKey val="0"/>
          <c:showVal val="0"/>
          <c:showCatName val="0"/>
          <c:showSerName val="0"/>
          <c:showPercent val="0"/>
          <c:showBubbleSize val="0"/>
        </c:dLbls>
        <c:gapWidth val="219"/>
        <c:overlap val="-27"/>
        <c:axId val="268379327"/>
        <c:axId val="268380975"/>
      </c:barChart>
      <c:catAx>
        <c:axId val="26837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68380975"/>
        <c:crosses val="autoZero"/>
        <c:auto val="1"/>
        <c:lblAlgn val="ctr"/>
        <c:lblOffset val="100"/>
        <c:noMultiLvlLbl val="0"/>
      </c:catAx>
      <c:valAx>
        <c:axId val="26838097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683793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s-MX"/>
              <a:t>ESTADO DE RESULTADOS </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FACTURACION!$R$26:$R$29</c:f>
              <c:strCache>
                <c:ptCount val="4"/>
                <c:pt idx="0">
                  <c:v>Primer trimestre</c:v>
                </c:pt>
                <c:pt idx="1">
                  <c:v>Segundo trimestre</c:v>
                </c:pt>
                <c:pt idx="2">
                  <c:v>Tercer trimestre</c:v>
                </c:pt>
                <c:pt idx="3">
                  <c:v>Cuarto trimestre</c:v>
                </c:pt>
              </c:strCache>
            </c:strRef>
          </c:cat>
          <c:val>
            <c:numRef>
              <c:f>'POA 2022'!$H$26:$K$26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34AC-2440-A881-FDD26D367AE5}"/>
            </c:ext>
          </c:extLst>
        </c:ser>
        <c:dLbls>
          <c:showLegendKey val="0"/>
          <c:showVal val="0"/>
          <c:showCatName val="0"/>
          <c:showSerName val="0"/>
          <c:showPercent val="0"/>
          <c:showBubbleSize val="0"/>
        </c:dLbls>
        <c:gapWidth val="219"/>
        <c:overlap val="-27"/>
        <c:axId val="743849904"/>
        <c:axId val="397103184"/>
      </c:barChart>
      <c:catAx>
        <c:axId val="74384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397103184"/>
        <c:crosses val="autoZero"/>
        <c:auto val="1"/>
        <c:lblAlgn val="ctr"/>
        <c:lblOffset val="100"/>
        <c:noMultiLvlLbl val="0"/>
      </c:catAx>
      <c:valAx>
        <c:axId val="3971031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crossAx val="743849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RECAUDO TOTAL DE VENTA DE SERVICIOS DE SALUD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FACTURACION!$R$26:$R$29</c:f>
              <c:strCache>
                <c:ptCount val="4"/>
                <c:pt idx="0">
                  <c:v>Primer trimestre</c:v>
                </c:pt>
                <c:pt idx="1">
                  <c:v>Segundo trimestre</c:v>
                </c:pt>
                <c:pt idx="2">
                  <c:v>Tercer trimestre</c:v>
                </c:pt>
                <c:pt idx="3">
                  <c:v>Cuarto trimestre</c:v>
                </c:pt>
              </c:strCache>
            </c:strRef>
          </c:cat>
          <c:val>
            <c:numRef>
              <c:f>(FACTURACION!$J$11,FACTURACION!$J$23,FACTURACION!$J$35,FACTURACION!$J$47)</c:f>
              <c:numCache>
                <c:formatCode>#,##0</c:formatCode>
                <c:ptCount val="4"/>
              </c:numCache>
            </c:numRef>
          </c:val>
          <c:extLst>
            <c:ext xmlns:c16="http://schemas.microsoft.com/office/drawing/2014/chart" uri="{C3380CC4-5D6E-409C-BE32-E72D297353CC}">
              <c16:uniqueId val="{00000000-2918-8B46-B8B0-1B0A6D485165}"/>
            </c:ext>
          </c:extLst>
        </c:ser>
        <c:dLbls>
          <c:showLegendKey val="0"/>
          <c:showVal val="0"/>
          <c:showCatName val="0"/>
          <c:showSerName val="0"/>
          <c:showPercent val="0"/>
          <c:showBubbleSize val="0"/>
        </c:dLbls>
        <c:gapWidth val="219"/>
        <c:overlap val="-27"/>
        <c:axId val="399536608"/>
        <c:axId val="744352160"/>
      </c:barChart>
      <c:catAx>
        <c:axId val="39953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4352160"/>
        <c:crosses val="autoZero"/>
        <c:auto val="1"/>
        <c:lblAlgn val="ctr"/>
        <c:lblOffset val="100"/>
        <c:noMultiLvlLbl val="0"/>
      </c:catAx>
      <c:valAx>
        <c:axId val="74435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953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88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SATISFACCIÓN</c:v>
          </c:tx>
          <c:spPr>
            <a:solidFill>
              <a:schemeClr val="accent1"/>
            </a:solidFill>
            <a:ln>
              <a:noFill/>
            </a:ln>
            <a:effectLst/>
          </c:spPr>
          <c:invertIfNegative val="0"/>
          <c:cat>
            <c:strRef>
              <c:f>'POA 2022'!$H$6:$L$6</c:f>
              <c:strCache>
                <c:ptCount val="5"/>
                <c:pt idx="0">
                  <c:v>2022-1</c:v>
                </c:pt>
                <c:pt idx="1">
                  <c:v>2022-2</c:v>
                </c:pt>
                <c:pt idx="2">
                  <c:v>2022-3</c:v>
                </c:pt>
                <c:pt idx="3">
                  <c:v>2022-4</c:v>
                </c:pt>
                <c:pt idx="4">
                  <c:v>2022 AÑO</c:v>
                </c:pt>
              </c:strCache>
            </c:strRef>
          </c:cat>
          <c:val>
            <c:numRef>
              <c:f>'POA 2022'!$H$27:$L$27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673-9440-916F-05ECB0A409B5}"/>
            </c:ext>
          </c:extLst>
        </c:ser>
        <c:dLbls>
          <c:showLegendKey val="0"/>
          <c:showVal val="0"/>
          <c:showCatName val="0"/>
          <c:showSerName val="0"/>
          <c:showPercent val="0"/>
          <c:showBubbleSize val="0"/>
        </c:dLbls>
        <c:gapWidth val="150"/>
        <c:axId val="263895119"/>
        <c:axId val="264027807"/>
      </c:barChart>
      <c:catAx>
        <c:axId val="263895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CO"/>
          </a:p>
        </c:txPr>
        <c:crossAx val="264027807"/>
        <c:crosses val="autoZero"/>
        <c:auto val="1"/>
        <c:lblAlgn val="ctr"/>
        <c:lblOffset val="100"/>
        <c:noMultiLvlLbl val="0"/>
      </c:catAx>
      <c:valAx>
        <c:axId val="2640278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CO"/>
          </a:p>
        </c:txPr>
        <c:crossAx val="2638951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24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2022'!$C$31</c:f>
              <c:strCache>
                <c:ptCount val="1"/>
                <c:pt idx="0">
                  <c:v>TASA DE CAIDAS EN HOSPITALIZACION </c:v>
                </c:pt>
              </c:strCache>
            </c:strRef>
          </c:tx>
          <c:spPr>
            <a:solidFill>
              <a:schemeClr val="accent1"/>
            </a:solidFill>
            <a:ln>
              <a:noFill/>
            </a:ln>
            <a:effectLst/>
          </c:spPr>
          <c:invertIfNegative val="0"/>
          <c:cat>
            <c:strRef>
              <c:f>'POA 2022'!$H$6:$L$6</c:f>
              <c:strCache>
                <c:ptCount val="5"/>
                <c:pt idx="0">
                  <c:v>2022-1</c:v>
                </c:pt>
                <c:pt idx="1">
                  <c:v>2022-2</c:v>
                </c:pt>
                <c:pt idx="2">
                  <c:v>2022-3</c:v>
                </c:pt>
                <c:pt idx="3">
                  <c:v>2022-4</c:v>
                </c:pt>
                <c:pt idx="4">
                  <c:v>2022 AÑO</c:v>
                </c:pt>
              </c:strCache>
            </c:strRef>
          </c:cat>
          <c:val>
            <c:numRef>
              <c:f>'POA 2022'!$H$31:$L$31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1F4-C74C-8010-E8D7B411F0B8}"/>
            </c:ext>
          </c:extLst>
        </c:ser>
        <c:dLbls>
          <c:showLegendKey val="0"/>
          <c:showVal val="0"/>
          <c:showCatName val="0"/>
          <c:showSerName val="0"/>
          <c:showPercent val="0"/>
          <c:showBubbleSize val="0"/>
        </c:dLbls>
        <c:gapWidth val="150"/>
        <c:axId val="260960127"/>
        <c:axId val="260961775"/>
      </c:barChart>
      <c:catAx>
        <c:axId val="260960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0961775"/>
        <c:crosses val="autoZero"/>
        <c:auto val="1"/>
        <c:lblAlgn val="ctr"/>
        <c:lblOffset val="100"/>
        <c:noMultiLvlLbl val="0"/>
      </c:catAx>
      <c:valAx>
        <c:axId val="260961775"/>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0960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s-MX"/>
              <a:t>REINGRESOS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'POA 2022'!$C$32</c:f>
              <c:strCache>
                <c:ptCount val="1"/>
                <c:pt idx="0">
                  <c:v>PROPORCIÓN DE REINGRESOS EN URGENCIAS </c:v>
                </c:pt>
              </c:strCache>
            </c:strRef>
          </c:tx>
          <c:spPr>
            <a:solidFill>
              <a:schemeClr val="accent1"/>
            </a:solidFill>
            <a:ln>
              <a:noFill/>
            </a:ln>
            <a:effectLst/>
          </c:spPr>
          <c:invertIfNegative val="0"/>
          <c:cat>
            <c:strRef>
              <c:f>'POA 2022'!$H$6:$L$6</c:f>
              <c:strCache>
                <c:ptCount val="5"/>
                <c:pt idx="0">
                  <c:v>2022-1</c:v>
                </c:pt>
                <c:pt idx="1">
                  <c:v>2022-2</c:v>
                </c:pt>
                <c:pt idx="2">
                  <c:v>2022-3</c:v>
                </c:pt>
                <c:pt idx="3">
                  <c:v>2022-4</c:v>
                </c:pt>
                <c:pt idx="4">
                  <c:v>2022 AÑO</c:v>
                </c:pt>
              </c:strCache>
            </c:strRef>
          </c:cat>
          <c:val>
            <c:numRef>
              <c:f>'POA 2022'!$H$32:$L$32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A9CB-3347-B1E1-56B7F81D3AB1}"/>
            </c:ext>
          </c:extLst>
        </c:ser>
        <c:ser>
          <c:idx val="1"/>
          <c:order val="1"/>
          <c:tx>
            <c:strRef>
              <c:f>'POA 2022'!$C$33</c:f>
              <c:strCache>
                <c:ptCount val="1"/>
                <c:pt idx="0">
                  <c:v>PROPORCIÓN DE REINGRESOS EN HOSPITALIZACIÓN</c:v>
                </c:pt>
              </c:strCache>
            </c:strRef>
          </c:tx>
          <c:spPr>
            <a:solidFill>
              <a:schemeClr val="accent2"/>
            </a:solidFill>
            <a:ln>
              <a:noFill/>
            </a:ln>
            <a:effectLst/>
          </c:spPr>
          <c:invertIfNegative val="0"/>
          <c:cat>
            <c:strRef>
              <c:f>'POA 2022'!$H$6:$L$6</c:f>
              <c:strCache>
                <c:ptCount val="5"/>
                <c:pt idx="0">
                  <c:v>2022-1</c:v>
                </c:pt>
                <c:pt idx="1">
                  <c:v>2022-2</c:v>
                </c:pt>
                <c:pt idx="2">
                  <c:v>2022-3</c:v>
                </c:pt>
                <c:pt idx="3">
                  <c:v>2022-4</c:v>
                </c:pt>
                <c:pt idx="4">
                  <c:v>2022 AÑO</c:v>
                </c:pt>
              </c:strCache>
            </c:strRef>
          </c:cat>
          <c:val>
            <c:numRef>
              <c:f>'POA 2022'!$H$33:$L$33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A9CB-3347-B1E1-56B7F81D3AB1}"/>
            </c:ext>
          </c:extLst>
        </c:ser>
        <c:dLbls>
          <c:showLegendKey val="0"/>
          <c:showVal val="0"/>
          <c:showCatName val="0"/>
          <c:showSerName val="0"/>
          <c:showPercent val="0"/>
          <c:showBubbleSize val="0"/>
        </c:dLbls>
        <c:gapWidth val="219"/>
        <c:overlap val="-27"/>
        <c:axId val="269476063"/>
        <c:axId val="227275535"/>
      </c:barChart>
      <c:catAx>
        <c:axId val="26947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27275535"/>
        <c:crosses val="autoZero"/>
        <c:auto val="1"/>
        <c:lblAlgn val="ctr"/>
        <c:lblOffset val="100"/>
        <c:noMultiLvlLbl val="0"/>
      </c:catAx>
      <c:valAx>
        <c:axId val="2272755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6947606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930141</xdr:colOff>
      <xdr:row>0</xdr:row>
      <xdr:rowOff>53662</xdr:rowOff>
    </xdr:from>
    <xdr:to>
      <xdr:col>1</xdr:col>
      <xdr:colOff>415753</xdr:colOff>
      <xdr:row>2</xdr:row>
      <xdr:rowOff>381011</xdr:rowOff>
    </xdr:to>
    <xdr:pic>
      <xdr:nvPicPr>
        <xdr:cNvPr id="2" name="image1.jpeg">
          <a:extLst>
            <a:ext uri="{FF2B5EF4-FFF2-40B4-BE49-F238E27FC236}">
              <a16:creationId xmlns:a16="http://schemas.microsoft.com/office/drawing/2014/main" id="{A7F86FEF-E053-4357-846B-5CC3AD1DC2E5}"/>
            </a:ext>
          </a:extLst>
        </xdr:cNvPr>
        <xdr:cNvPicPr/>
      </xdr:nvPicPr>
      <xdr:blipFill>
        <a:blip xmlns:r="http://schemas.openxmlformats.org/officeDocument/2006/relationships" r:embed="rId1" cstate="print"/>
        <a:stretch>
          <a:fillRect/>
        </a:stretch>
      </xdr:blipFill>
      <xdr:spPr>
        <a:xfrm>
          <a:off x="930141" y="53662"/>
          <a:ext cx="1578429" cy="1150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1</xdr:row>
      <xdr:rowOff>44450</xdr:rowOff>
    </xdr:from>
    <xdr:to>
      <xdr:col>12</xdr:col>
      <xdr:colOff>101600</xdr:colOff>
      <xdr:row>23</xdr:row>
      <xdr:rowOff>63500</xdr:rowOff>
    </xdr:to>
    <xdr:graphicFrame macro="">
      <xdr:nvGraphicFramePr>
        <xdr:cNvPr id="2" name="Gráfico 1">
          <a:extLst>
            <a:ext uri="{FF2B5EF4-FFF2-40B4-BE49-F238E27FC236}">
              <a16:creationId xmlns:a16="http://schemas.microsoft.com/office/drawing/2014/main" id="{083382FA-8825-3341-A5EE-98E8492188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565150</xdr:colOff>
      <xdr:row>24</xdr:row>
      <xdr:rowOff>120650</xdr:rowOff>
    </xdr:from>
    <xdr:to>
      <xdr:col>12</xdr:col>
      <xdr:colOff>101600</xdr:colOff>
      <xdr:row>44</xdr:row>
      <xdr:rowOff>165100</xdr:rowOff>
    </xdr:to>
    <xdr:graphicFrame macro="">
      <xdr:nvGraphicFramePr>
        <xdr:cNvPr id="4" name="Gráfico 3">
          <a:extLst>
            <a:ext uri="{FF2B5EF4-FFF2-40B4-BE49-F238E27FC236}">
              <a16:creationId xmlns:a16="http://schemas.microsoft.com/office/drawing/2014/main" id="{EA9712FE-1A5E-A847-A9FA-DEB3A5AA50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374650</xdr:colOff>
      <xdr:row>1</xdr:row>
      <xdr:rowOff>25400</xdr:rowOff>
    </xdr:from>
    <xdr:to>
      <xdr:col>22</xdr:col>
      <xdr:colOff>25400</xdr:colOff>
      <xdr:row>23</xdr:row>
      <xdr:rowOff>12700</xdr:rowOff>
    </xdr:to>
    <xdr:graphicFrame macro="">
      <xdr:nvGraphicFramePr>
        <xdr:cNvPr id="5" name="Gráfico 4">
          <a:extLst>
            <a:ext uri="{FF2B5EF4-FFF2-40B4-BE49-F238E27FC236}">
              <a16:creationId xmlns:a16="http://schemas.microsoft.com/office/drawing/2014/main" id="{2832CF24-E54B-8141-A575-F1E042975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438150</xdr:colOff>
      <xdr:row>24</xdr:row>
      <xdr:rowOff>107950</xdr:rowOff>
    </xdr:from>
    <xdr:to>
      <xdr:col>22</xdr:col>
      <xdr:colOff>38100</xdr:colOff>
      <xdr:row>44</xdr:row>
      <xdr:rowOff>139700</xdr:rowOff>
    </xdr:to>
    <xdr:graphicFrame macro="">
      <xdr:nvGraphicFramePr>
        <xdr:cNvPr id="6" name="Gráfico 4">
          <a:extLst>
            <a:ext uri="{FF2B5EF4-FFF2-40B4-BE49-F238E27FC236}">
              <a16:creationId xmlns:a16="http://schemas.microsoft.com/office/drawing/2014/main" id="{E88847CC-6887-BF4B-9FDC-EE57ADD792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599551</xdr:colOff>
      <xdr:row>45</xdr:row>
      <xdr:rowOff>161086</xdr:rowOff>
    </xdr:from>
    <xdr:to>
      <xdr:col>10</xdr:col>
      <xdr:colOff>335643</xdr:colOff>
      <xdr:row>62</xdr:row>
      <xdr:rowOff>9071</xdr:rowOff>
    </xdr:to>
    <xdr:graphicFrame macro="">
      <xdr:nvGraphicFramePr>
        <xdr:cNvPr id="3" name="Gráfico 2">
          <a:extLst>
            <a:ext uri="{FF2B5EF4-FFF2-40B4-BE49-F238E27FC236}">
              <a16:creationId xmlns:a16="http://schemas.microsoft.com/office/drawing/2014/main" id="{520B152C-F4DF-284F-345E-0AED32488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774699</xdr:colOff>
      <xdr:row>45</xdr:row>
      <xdr:rowOff>180975</xdr:rowOff>
    </xdr:from>
    <xdr:to>
      <xdr:col>19</xdr:col>
      <xdr:colOff>208642</xdr:colOff>
      <xdr:row>61</xdr:row>
      <xdr:rowOff>72571</xdr:rowOff>
    </xdr:to>
    <xdr:graphicFrame macro="">
      <xdr:nvGraphicFramePr>
        <xdr:cNvPr id="7" name="Gráfico 2">
          <a:extLst>
            <a:ext uri="{FF2B5EF4-FFF2-40B4-BE49-F238E27FC236}">
              <a16:creationId xmlns:a16="http://schemas.microsoft.com/office/drawing/2014/main" id="{03EF9316-B6CF-DF47-3B02-3AEC0989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755650</xdr:colOff>
      <xdr:row>1</xdr:row>
      <xdr:rowOff>57150</xdr:rowOff>
    </xdr:from>
    <xdr:to>
      <xdr:col>13</xdr:col>
      <xdr:colOff>203200</xdr:colOff>
      <xdr:row>25</xdr:row>
      <xdr:rowOff>177800</xdr:rowOff>
    </xdr:to>
    <xdr:graphicFrame macro="">
      <xdr:nvGraphicFramePr>
        <xdr:cNvPr id="2" name="Gráfico 5">
          <a:extLst>
            <a:ext uri="{FF2B5EF4-FFF2-40B4-BE49-F238E27FC236}">
              <a16:creationId xmlns:a16="http://schemas.microsoft.com/office/drawing/2014/main" id="{59F91245-07F9-5F45-BF69-4A157D310D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387350</xdr:colOff>
      <xdr:row>0</xdr:row>
      <xdr:rowOff>196850</xdr:rowOff>
    </xdr:from>
    <xdr:to>
      <xdr:col>9</xdr:col>
      <xdr:colOff>88900</xdr:colOff>
      <xdr:row>18</xdr:row>
      <xdr:rowOff>177800</xdr:rowOff>
    </xdr:to>
    <xdr:graphicFrame macro="">
      <xdr:nvGraphicFramePr>
        <xdr:cNvPr id="2" name="Gráfico 6">
          <a:extLst>
            <a:ext uri="{FF2B5EF4-FFF2-40B4-BE49-F238E27FC236}">
              <a16:creationId xmlns:a16="http://schemas.microsoft.com/office/drawing/2014/main" id="{ED1E8F4F-B35D-AE4F-8705-235E124C0B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425450</xdr:colOff>
      <xdr:row>1</xdr:row>
      <xdr:rowOff>0</xdr:rowOff>
    </xdr:from>
    <xdr:to>
      <xdr:col>19</xdr:col>
      <xdr:colOff>101600</xdr:colOff>
      <xdr:row>18</xdr:row>
      <xdr:rowOff>177800</xdr:rowOff>
    </xdr:to>
    <xdr:graphicFrame macro="">
      <xdr:nvGraphicFramePr>
        <xdr:cNvPr id="3" name="Gráfico 9">
          <a:extLst>
            <a:ext uri="{FF2B5EF4-FFF2-40B4-BE49-F238E27FC236}">
              <a16:creationId xmlns:a16="http://schemas.microsoft.com/office/drawing/2014/main" id="{BEBB11BE-1995-0C46-929E-88F402FD65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450850</xdr:colOff>
      <xdr:row>20</xdr:row>
      <xdr:rowOff>31750</xdr:rowOff>
    </xdr:from>
    <xdr:to>
      <xdr:col>9</xdr:col>
      <xdr:colOff>38100</xdr:colOff>
      <xdr:row>41</xdr:row>
      <xdr:rowOff>38100</xdr:rowOff>
    </xdr:to>
    <xdr:graphicFrame macro="">
      <xdr:nvGraphicFramePr>
        <xdr:cNvPr id="4" name="Gráfico 11">
          <a:extLst>
            <a:ext uri="{FF2B5EF4-FFF2-40B4-BE49-F238E27FC236}">
              <a16:creationId xmlns:a16="http://schemas.microsoft.com/office/drawing/2014/main" id="{EE46D1C8-2D6E-4D43-8A5C-9439EA3E7C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414866</xdr:colOff>
      <xdr:row>21</xdr:row>
      <xdr:rowOff>101600</xdr:rowOff>
    </xdr:from>
    <xdr:to>
      <xdr:col>17</xdr:col>
      <xdr:colOff>169332</xdr:colOff>
      <xdr:row>40</xdr:row>
      <xdr:rowOff>177800</xdr:rowOff>
    </xdr:to>
    <xdr:graphicFrame macro="">
      <xdr:nvGraphicFramePr>
        <xdr:cNvPr id="6" name="Gráfico 1">
          <a:extLst>
            <a:ext uri="{FF2B5EF4-FFF2-40B4-BE49-F238E27FC236}">
              <a16:creationId xmlns:a16="http://schemas.microsoft.com/office/drawing/2014/main" id="{0275C207-DC8B-B359-C393-90D7A917A4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557451</xdr:colOff>
      <xdr:row>25</xdr:row>
      <xdr:rowOff>628929</xdr:rowOff>
    </xdr:from>
    <xdr:to>
      <xdr:col>23</xdr:col>
      <xdr:colOff>472035</xdr:colOff>
      <xdr:row>40</xdr:row>
      <xdr:rowOff>11238</xdr:rowOff>
    </xdr:to>
    <xdr:graphicFrame macro="">
      <xdr:nvGraphicFramePr>
        <xdr:cNvPr id="2" name="Gráfico 1">
          <a:extLst>
            <a:ext uri="{FF2B5EF4-FFF2-40B4-BE49-F238E27FC236}">
              <a16:creationId xmlns:a16="http://schemas.microsoft.com/office/drawing/2014/main" id="{EC8B52AF-A3C5-B2CB-BF8B-0CD55E805D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445063</xdr:colOff>
      <xdr:row>40</xdr:row>
      <xdr:rowOff>111939</xdr:rowOff>
    </xdr:from>
    <xdr:to>
      <xdr:col>23</xdr:col>
      <xdr:colOff>685575</xdr:colOff>
      <xdr:row>60</xdr:row>
      <xdr:rowOff>44954</xdr:rowOff>
    </xdr:to>
    <xdr:graphicFrame macro="">
      <xdr:nvGraphicFramePr>
        <xdr:cNvPr id="3" name="Gráfico 2">
          <a:extLst>
            <a:ext uri="{FF2B5EF4-FFF2-40B4-BE49-F238E27FC236}">
              <a16:creationId xmlns:a16="http://schemas.microsoft.com/office/drawing/2014/main" id="{166B30F0-938F-82B9-0ED8-65A2F2D96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Tablero%20de%20man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sheetName val="1"/>
      <sheetName val="CALIDAD "/>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sheetData sheetId="1">
        <row r="8">
          <cell r="C8">
            <v>2.83</v>
          </cell>
          <cell r="BC8">
            <v>2.83</v>
          </cell>
          <cell r="BD8" t="str">
            <v>SOBRESALIENTE</v>
          </cell>
        </row>
        <row r="9">
          <cell r="BC9" t="str">
            <v/>
          </cell>
          <cell r="BD9" t="str">
            <v/>
          </cell>
        </row>
        <row r="10">
          <cell r="A10" t="str">
            <v>2021-1</v>
          </cell>
          <cell r="B10">
            <v>2</v>
          </cell>
          <cell r="BC10" t="str">
            <v/>
          </cell>
          <cell r="BD10" t="str">
            <v/>
          </cell>
        </row>
        <row r="11">
          <cell r="BC11" t="str">
            <v/>
          </cell>
          <cell r="BD11" t="str">
            <v/>
          </cell>
        </row>
        <row r="12">
          <cell r="BC12" t="str">
            <v/>
          </cell>
          <cell r="BD12" t="str">
            <v/>
          </cell>
        </row>
        <row r="13">
          <cell r="A13" t="str">
            <v>2021-2</v>
          </cell>
          <cell r="B13">
            <v>2</v>
          </cell>
          <cell r="BC13" t="str">
            <v/>
          </cell>
          <cell r="BD13" t="str">
            <v/>
          </cell>
        </row>
        <row r="14">
          <cell r="BC14" t="str">
            <v/>
          </cell>
          <cell r="BD14" t="str">
            <v/>
          </cell>
        </row>
        <row r="15">
          <cell r="BC15" t="str">
            <v/>
          </cell>
          <cell r="BD15" t="str">
            <v/>
          </cell>
        </row>
        <row r="16">
          <cell r="A16" t="str">
            <v>2021-3</v>
          </cell>
          <cell r="B16">
            <v>2</v>
          </cell>
          <cell r="BC16" t="str">
            <v/>
          </cell>
          <cell r="BD16" t="str">
            <v/>
          </cell>
        </row>
        <row r="17">
          <cell r="BC17" t="str">
            <v/>
          </cell>
          <cell r="BD17" t="str">
            <v/>
          </cell>
        </row>
        <row r="18">
          <cell r="BC18" t="str">
            <v/>
          </cell>
          <cell r="BD18" t="str">
            <v/>
          </cell>
        </row>
        <row r="19">
          <cell r="A19" t="str">
            <v>2021-4</v>
          </cell>
          <cell r="B19">
            <v>2</v>
          </cell>
          <cell r="BC19" t="str">
            <v/>
          </cell>
          <cell r="BD19" t="str">
            <v/>
          </cell>
        </row>
        <row r="20">
          <cell r="BC20" t="str">
            <v/>
          </cell>
          <cell r="BD20" t="str">
            <v/>
          </cell>
        </row>
        <row r="21">
          <cell r="BC21" t="str">
            <v/>
          </cell>
          <cell r="BD21" t="str">
            <v/>
          </cell>
        </row>
        <row r="22">
          <cell r="A22" t="str">
            <v>2021 AÑO</v>
          </cell>
          <cell r="B22">
            <v>2</v>
          </cell>
          <cell r="BC22" t="str">
            <v/>
          </cell>
          <cell r="BD22" t="str">
            <v/>
          </cell>
        </row>
        <row r="23">
          <cell r="BC23" t="str">
            <v/>
          </cell>
          <cell r="BD23" t="str">
            <v/>
          </cell>
        </row>
        <row r="24">
          <cell r="BC24" t="str">
            <v/>
          </cell>
          <cell r="BD24" t="str">
            <v/>
          </cell>
        </row>
        <row r="25">
          <cell r="A25" t="str">
            <v>2022-1</v>
          </cell>
          <cell r="B25">
            <v>2</v>
          </cell>
          <cell r="BC25" t="str">
            <v/>
          </cell>
          <cell r="BD25" t="str">
            <v/>
          </cell>
        </row>
        <row r="26">
          <cell r="BC26" t="str">
            <v/>
          </cell>
          <cell r="BD26" t="str">
            <v/>
          </cell>
        </row>
        <row r="27">
          <cell r="B27">
            <v>2</v>
          </cell>
          <cell r="BC27" t="str">
            <v/>
          </cell>
          <cell r="BD27" t="str">
            <v/>
          </cell>
        </row>
        <row r="28">
          <cell r="A28" t="str">
            <v>2022-2</v>
          </cell>
          <cell r="B28">
            <v>2</v>
          </cell>
          <cell r="BC28" t="str">
            <v/>
          </cell>
          <cell r="BD28" t="str">
            <v/>
          </cell>
        </row>
        <row r="29">
          <cell r="BC29" t="str">
            <v/>
          </cell>
          <cell r="BD29" t="str">
            <v/>
          </cell>
        </row>
        <row r="30">
          <cell r="BC30" t="str">
            <v/>
          </cell>
          <cell r="BD30" t="str">
            <v/>
          </cell>
        </row>
        <row r="31">
          <cell r="A31" t="str">
            <v>2022-3</v>
          </cell>
          <cell r="B31">
            <v>2</v>
          </cell>
          <cell r="BC31" t="str">
            <v/>
          </cell>
          <cell r="BD31" t="str">
            <v/>
          </cell>
        </row>
        <row r="32">
          <cell r="BC32" t="str">
            <v/>
          </cell>
          <cell r="BD32" t="str">
            <v/>
          </cell>
        </row>
        <row r="33">
          <cell r="BC33" t="str">
            <v/>
          </cell>
          <cell r="BD33" t="str">
            <v/>
          </cell>
        </row>
        <row r="34">
          <cell r="A34" t="str">
            <v>2022-4</v>
          </cell>
          <cell r="B34">
            <v>2</v>
          </cell>
          <cell r="BC34" t="str">
            <v/>
          </cell>
          <cell r="BD34" t="str">
            <v/>
          </cell>
        </row>
        <row r="35">
          <cell r="BC35" t="str">
            <v/>
          </cell>
          <cell r="BD35" t="str">
            <v/>
          </cell>
        </row>
        <row r="36">
          <cell r="BC36" t="str">
            <v/>
          </cell>
          <cell r="BD36" t="str">
            <v/>
          </cell>
        </row>
        <row r="37">
          <cell r="A37" t="str">
            <v>2022 AÑO</v>
          </cell>
          <cell r="B37">
            <v>2</v>
          </cell>
          <cell r="BC37" t="str">
            <v/>
          </cell>
          <cell r="BD37" t="str">
            <v/>
          </cell>
        </row>
      </sheetData>
      <sheetData sheetId="2"/>
      <sheetData sheetId="3">
        <row r="8">
          <cell r="A8" t="str">
            <v>P.3.1 Sumatoria de la diferencia de días calendario entre la fecha en la que se asignó la cita de Medicina general de primera vez y la fecha en la cual el usuario la solicitó.</v>
          </cell>
          <cell r="BB8">
            <v>2</v>
          </cell>
          <cell r="BC8">
            <v>2</v>
          </cell>
        </row>
        <row r="9">
          <cell r="A9" t="str">
            <v>P.3.1 Número total de citas de Medicina General de primera vez asignadas.</v>
          </cell>
          <cell r="BB9">
            <v>1</v>
          </cell>
          <cell r="BC9">
            <v>1</v>
          </cell>
        </row>
        <row r="10">
          <cell r="A10" t="str">
            <v>2021-1</v>
          </cell>
          <cell r="B10">
            <v>3</v>
          </cell>
          <cell r="BB10">
            <v>2</v>
          </cell>
          <cell r="BC10">
            <v>2</v>
          </cell>
          <cell r="BD10" t="str">
            <v>SOBRESALIENTE</v>
          </cell>
        </row>
        <row r="11">
          <cell r="A11" t="str">
            <v>P.3.1 Sumatoria de la diferencia de días calendario entre la fecha en la que se asignó la cita de Medicina general de primera vez y la fecha en la cual el usuario la solicitó.</v>
          </cell>
          <cell r="BB11">
            <v>1</v>
          </cell>
          <cell r="BC11">
            <v>1</v>
          </cell>
        </row>
        <row r="12">
          <cell r="A12" t="str">
            <v>P.3.1 Número total de citas de Medicina General de primera vez asignadas.</v>
          </cell>
          <cell r="BB12">
            <v>1</v>
          </cell>
          <cell r="BC12">
            <v>1</v>
          </cell>
        </row>
        <row r="13">
          <cell r="A13" t="str">
            <v>2021-2</v>
          </cell>
          <cell r="B13">
            <v>3</v>
          </cell>
          <cell r="BB13">
            <v>1</v>
          </cell>
          <cell r="BC13">
            <v>1</v>
          </cell>
          <cell r="BD13" t="str">
            <v>SOBRESALIENTE</v>
          </cell>
        </row>
        <row r="14">
          <cell r="A14" t="str">
            <v>P.3.1 Sumatoria de la diferencia de días calendario entre la fecha en la que se asignó la cita de Medicina general de primera vez y la fecha en la cual el usuario la solicitó.</v>
          </cell>
          <cell r="BB14">
            <v>3</v>
          </cell>
          <cell r="BC14">
            <v>3</v>
          </cell>
        </row>
        <row r="15">
          <cell r="A15" t="str">
            <v>P.3.1 Número total de citas de Medicina General de primera vez asignadas.</v>
          </cell>
          <cell r="BB15">
            <v>2</v>
          </cell>
          <cell r="BC15">
            <v>2</v>
          </cell>
        </row>
        <row r="16">
          <cell r="A16" t="str">
            <v>2021-3</v>
          </cell>
          <cell r="B16">
            <v>3</v>
          </cell>
          <cell r="BB16">
            <v>1.5</v>
          </cell>
          <cell r="BC16">
            <v>1.5</v>
          </cell>
          <cell r="BD16" t="str">
            <v>SOBRESALIENTE</v>
          </cell>
        </row>
        <row r="17">
          <cell r="A17" t="str">
            <v>P.3.1 Sumatoria de la diferencia de días calendario entre la fecha en la que se asignó la cita de Medicina general de primera vez y la fecha en la cual el usuario la solicitó.</v>
          </cell>
          <cell r="BB17">
            <v>0</v>
          </cell>
          <cell r="BC17" t="str">
            <v/>
          </cell>
        </row>
        <row r="18">
          <cell r="A18" t="str">
            <v>P.3.1 Número total de citas de Medicina General de primera vez asignadas.</v>
          </cell>
          <cell r="BB18">
            <v>0</v>
          </cell>
          <cell r="BC18" t="str">
            <v/>
          </cell>
        </row>
        <row r="19">
          <cell r="A19" t="str">
            <v>2021-4</v>
          </cell>
          <cell r="B19">
            <v>3</v>
          </cell>
          <cell r="BB19" t="e">
            <v>#DIV/0!</v>
          </cell>
          <cell r="BC19" t="e">
            <v>#DIV/0!</v>
          </cell>
          <cell r="BD19" t="e">
            <v>#DIV/0!</v>
          </cell>
        </row>
        <row r="20">
          <cell r="A20" t="str">
            <v>P.3.1 Sumatoria de la diferencia de días calendario entre la fecha en la que se asignó la cita de Medicina general de primera vez y la fecha en la cual el usuario la solicitó.</v>
          </cell>
          <cell r="BB20">
            <v>6</v>
          </cell>
          <cell r="BC20">
            <v>6</v>
          </cell>
        </row>
        <row r="21">
          <cell r="A21" t="str">
            <v>P.3.1 Número total de citas de Medicina General de primera vez asignadas.</v>
          </cell>
          <cell r="BB21">
            <v>4</v>
          </cell>
          <cell r="BC21">
            <v>4</v>
          </cell>
        </row>
        <row r="22">
          <cell r="A22" t="str">
            <v>2021 AÑO</v>
          </cell>
          <cell r="B22">
            <v>3</v>
          </cell>
          <cell r="BB22">
            <v>1.5</v>
          </cell>
          <cell r="BC22">
            <v>1.5</v>
          </cell>
          <cell r="BD22" t="str">
            <v>SOBRESALIENTE</v>
          </cell>
        </row>
        <row r="23">
          <cell r="BC23" t="str">
            <v/>
          </cell>
          <cell r="BD23" t="str">
            <v/>
          </cell>
        </row>
        <row r="24">
          <cell r="BC24" t="str">
            <v/>
          </cell>
          <cell r="BD24" t="str">
            <v/>
          </cell>
        </row>
        <row r="25">
          <cell r="A25" t="str">
            <v>2022-1</v>
          </cell>
          <cell r="B25">
            <v>3</v>
          </cell>
          <cell r="BC25" t="str">
            <v/>
          </cell>
          <cell r="BD25" t="str">
            <v/>
          </cell>
        </row>
        <row r="26">
          <cell r="BC26" t="str">
            <v/>
          </cell>
          <cell r="BD26" t="str">
            <v/>
          </cell>
        </row>
        <row r="27">
          <cell r="BC27" t="str">
            <v/>
          </cell>
          <cell r="BD27" t="str">
            <v/>
          </cell>
        </row>
        <row r="28">
          <cell r="A28" t="str">
            <v>2022-2</v>
          </cell>
          <cell r="B28">
            <v>3</v>
          </cell>
          <cell r="BC28" t="str">
            <v/>
          </cell>
          <cell r="BD28" t="str">
            <v/>
          </cell>
        </row>
        <row r="29">
          <cell r="BC29" t="str">
            <v/>
          </cell>
          <cell r="BD29" t="str">
            <v/>
          </cell>
        </row>
        <row r="30">
          <cell r="BC30" t="str">
            <v/>
          </cell>
          <cell r="BD30" t="str">
            <v/>
          </cell>
        </row>
        <row r="31">
          <cell r="A31" t="str">
            <v>2022-3</v>
          </cell>
          <cell r="B31">
            <v>3</v>
          </cell>
          <cell r="BC31" t="str">
            <v/>
          </cell>
          <cell r="BD31" t="str">
            <v/>
          </cell>
        </row>
        <row r="32">
          <cell r="BC32" t="str">
            <v/>
          </cell>
          <cell r="BD32" t="str">
            <v/>
          </cell>
        </row>
        <row r="33">
          <cell r="BC33" t="str">
            <v/>
          </cell>
          <cell r="BD33" t="str">
            <v/>
          </cell>
        </row>
        <row r="34">
          <cell r="A34" t="str">
            <v>2022-4</v>
          </cell>
          <cell r="B34">
            <v>3</v>
          </cell>
          <cell r="BC34" t="str">
            <v/>
          </cell>
          <cell r="BD34" t="str">
            <v/>
          </cell>
        </row>
        <row r="35">
          <cell r="BC35" t="str">
            <v/>
          </cell>
          <cell r="BD35" t="str">
            <v/>
          </cell>
        </row>
        <row r="36">
          <cell r="BC36" t="str">
            <v/>
          </cell>
          <cell r="BD36" t="str">
            <v/>
          </cell>
        </row>
        <row r="37">
          <cell r="A37" t="str">
            <v>2022 AÑO</v>
          </cell>
          <cell r="B37">
            <v>3</v>
          </cell>
          <cell r="BC37" t="str">
            <v/>
          </cell>
          <cell r="BD37" t="str">
            <v/>
          </cell>
        </row>
        <row r="38">
          <cell r="BC38" t="str">
            <v/>
          </cell>
          <cell r="BD38" t="str">
            <v/>
          </cell>
        </row>
        <row r="39">
          <cell r="BC39" t="str">
            <v/>
          </cell>
          <cell r="BD39" t="str">
            <v/>
          </cell>
        </row>
        <row r="40">
          <cell r="BC40" t="str">
            <v/>
          </cell>
          <cell r="BD40" t="str">
            <v/>
          </cell>
        </row>
        <row r="41">
          <cell r="BC41" t="str">
            <v/>
          </cell>
          <cell r="BD41" t="str">
            <v/>
          </cell>
        </row>
        <row r="42">
          <cell r="BC42" t="str">
            <v/>
          </cell>
          <cell r="BD42" t="str">
            <v/>
          </cell>
        </row>
        <row r="43">
          <cell r="BC43" t="str">
            <v/>
          </cell>
          <cell r="BD43" t="str">
            <v/>
          </cell>
        </row>
        <row r="44">
          <cell r="BC44" t="str">
            <v/>
          </cell>
          <cell r="BD44" t="str">
            <v/>
          </cell>
        </row>
        <row r="45">
          <cell r="BC45" t="str">
            <v/>
          </cell>
          <cell r="BD45" t="str">
            <v/>
          </cell>
        </row>
        <row r="46">
          <cell r="BC46" t="str">
            <v/>
          </cell>
          <cell r="BD46" t="str">
            <v/>
          </cell>
        </row>
      </sheetData>
      <sheetData sheetId="4">
        <row r="8">
          <cell r="A8" t="str">
            <v>P.3.1 Sumatoria de la diferencia de días calendario entre la fecha en la que se asignó la cita de Medicina general de primera vez y la fecha en la cual el usuario la solicitó.</v>
          </cell>
          <cell r="BB8">
            <v>2</v>
          </cell>
          <cell r="BC8">
            <v>2</v>
          </cell>
        </row>
        <row r="9">
          <cell r="A9" t="str">
            <v>P.3.1 Número total de citas de Medicina General de primera vez asignadas.</v>
          </cell>
          <cell r="BB9">
            <v>1</v>
          </cell>
          <cell r="BC9">
            <v>1</v>
          </cell>
        </row>
        <row r="10">
          <cell r="A10" t="str">
            <v>2021-1</v>
          </cell>
          <cell r="B10">
            <v>3</v>
          </cell>
          <cell r="BB10">
            <v>2</v>
          </cell>
          <cell r="BC10">
            <v>2</v>
          </cell>
          <cell r="BD10" t="str">
            <v>SOBRESALIENTE</v>
          </cell>
        </row>
        <row r="11">
          <cell r="BB11">
            <v>1</v>
          </cell>
          <cell r="BC11">
            <v>1</v>
          </cell>
        </row>
        <row r="12">
          <cell r="BB12">
            <v>1</v>
          </cell>
          <cell r="BC12">
            <v>1</v>
          </cell>
        </row>
        <row r="13">
          <cell r="A13" t="str">
            <v>2021-2</v>
          </cell>
          <cell r="B13">
            <v>3</v>
          </cell>
          <cell r="BB13">
            <v>1</v>
          </cell>
          <cell r="BC13">
            <v>1</v>
          </cell>
          <cell r="BD13" t="str">
            <v>SOBRESALIENTE</v>
          </cell>
        </row>
        <row r="14">
          <cell r="BB14">
            <v>3</v>
          </cell>
          <cell r="BC14">
            <v>3</v>
          </cell>
        </row>
        <row r="15">
          <cell r="BB15">
            <v>2</v>
          </cell>
          <cell r="BC15">
            <v>2</v>
          </cell>
        </row>
        <row r="16">
          <cell r="A16" t="str">
            <v>2021-3</v>
          </cell>
          <cell r="B16">
            <v>3</v>
          </cell>
          <cell r="BB16">
            <v>1.5</v>
          </cell>
          <cell r="BC16">
            <v>1.5</v>
          </cell>
          <cell r="BD16" t="str">
            <v>SOBRESALIENTE</v>
          </cell>
        </row>
        <row r="17">
          <cell r="BB17">
            <v>0</v>
          </cell>
          <cell r="BC17" t="str">
            <v/>
          </cell>
        </row>
        <row r="18">
          <cell r="BB18">
            <v>0</v>
          </cell>
          <cell r="BC18" t="str">
            <v/>
          </cell>
        </row>
        <row r="19">
          <cell r="A19" t="str">
            <v>2021-4</v>
          </cell>
          <cell r="B19">
            <v>3</v>
          </cell>
          <cell r="BB19" t="e">
            <v>#DIV/0!</v>
          </cell>
          <cell r="BC19" t="e">
            <v>#DIV/0!</v>
          </cell>
          <cell r="BD19" t="e">
            <v>#DIV/0!</v>
          </cell>
        </row>
        <row r="20">
          <cell r="BB20">
            <v>6</v>
          </cell>
          <cell r="BC20">
            <v>6</v>
          </cell>
        </row>
        <row r="21">
          <cell r="BB21">
            <v>4</v>
          </cell>
          <cell r="BC21">
            <v>4</v>
          </cell>
        </row>
        <row r="22">
          <cell r="A22" t="str">
            <v>2021 AÑO</v>
          </cell>
          <cell r="B22">
            <v>3</v>
          </cell>
          <cell r="BB22">
            <v>1.5</v>
          </cell>
          <cell r="BC22">
            <v>1.5</v>
          </cell>
          <cell r="BD22" t="str">
            <v>SOBRESALIENTE</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5">
        <row r="8">
          <cell r="A8" t="str">
            <v>2016-1</v>
          </cell>
          <cell r="B8">
            <v>8</v>
          </cell>
          <cell r="C8">
            <v>0.01</v>
          </cell>
          <cell r="Q8">
            <v>9.73</v>
          </cell>
          <cell r="BC8">
            <v>4.87</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6">
        <row r="8">
          <cell r="A8" t="str">
            <v>2016-1</v>
          </cell>
          <cell r="B8">
            <v>20</v>
          </cell>
          <cell r="C8">
            <v>33.67</v>
          </cell>
          <cell r="K8">
            <v>21.14</v>
          </cell>
          <cell r="N8">
            <v>10.06</v>
          </cell>
          <cell r="Q8">
            <v>70</v>
          </cell>
          <cell r="Z8">
            <v>22.51</v>
          </cell>
          <cell r="AF8">
            <v>32</v>
          </cell>
          <cell r="AL8">
            <v>19.05</v>
          </cell>
          <cell r="AQ8">
            <v>33.72</v>
          </cell>
          <cell r="AX8">
            <v>9.51</v>
          </cell>
          <cell r="BC8">
            <v>27.962222222222223</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7">
        <row r="8">
          <cell r="A8" t="str">
            <v>2016-1</v>
          </cell>
          <cell r="B8">
            <v>1</v>
          </cell>
          <cell r="C8">
            <v>1.17</v>
          </cell>
          <cell r="K8">
            <v>0.33</v>
          </cell>
          <cell r="Q8">
            <v>0.45</v>
          </cell>
          <cell r="Z8">
            <v>0.89</v>
          </cell>
          <cell r="AF8">
            <v>0.95</v>
          </cell>
          <cell r="AL8">
            <v>1.22</v>
          </cell>
          <cell r="AQ8">
            <v>1.4</v>
          </cell>
          <cell r="AX8">
            <v>0.9</v>
          </cell>
          <cell r="BC8">
            <v>0.91375000000000006</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8">
        <row r="8">
          <cell r="A8" t="str">
            <v>2016-1</v>
          </cell>
          <cell r="B8">
            <v>90</v>
          </cell>
          <cell r="C8">
            <v>90</v>
          </cell>
          <cell r="D8">
            <v>96</v>
          </cell>
          <cell r="E8">
            <v>100</v>
          </cell>
          <cell r="F8">
            <v>95</v>
          </cell>
          <cell r="G8">
            <v>90</v>
          </cell>
          <cell r="H8">
            <v>100</v>
          </cell>
          <cell r="I8">
            <v>99</v>
          </cell>
          <cell r="J8">
            <v>100</v>
          </cell>
          <cell r="K8">
            <v>96.1</v>
          </cell>
          <cell r="L8">
            <v>100</v>
          </cell>
          <cell r="M8">
            <v>100</v>
          </cell>
          <cell r="N8">
            <v>99.6</v>
          </cell>
          <cell r="Q8">
            <v>91.7</v>
          </cell>
          <cell r="R8">
            <v>100</v>
          </cell>
          <cell r="T8">
            <v>97</v>
          </cell>
          <cell r="V8">
            <v>90.3</v>
          </cell>
          <cell r="W8">
            <v>93</v>
          </cell>
          <cell r="X8">
            <v>95.1</v>
          </cell>
          <cell r="Y8">
            <v>90</v>
          </cell>
          <cell r="Z8">
            <v>96.9</v>
          </cell>
          <cell r="AA8">
            <v>97.6</v>
          </cell>
          <cell r="AB8">
            <v>96.6</v>
          </cell>
          <cell r="AC8">
            <v>97.9</v>
          </cell>
          <cell r="AD8">
            <v>100</v>
          </cell>
          <cell r="AE8">
            <v>94.2</v>
          </cell>
          <cell r="AF8">
            <v>92.6</v>
          </cell>
          <cell r="AG8">
            <v>94.4</v>
          </cell>
          <cell r="AI8">
            <v>97.6</v>
          </cell>
          <cell r="AK8">
            <v>93.7</v>
          </cell>
          <cell r="AL8">
            <v>94.7</v>
          </cell>
          <cell r="AN8">
            <v>96.6</v>
          </cell>
          <cell r="AP8">
            <v>90</v>
          </cell>
          <cell r="AQ8">
            <v>95.2</v>
          </cell>
          <cell r="AR8">
            <v>96.8</v>
          </cell>
          <cell r="AS8">
            <v>94.4</v>
          </cell>
          <cell r="AT8">
            <v>88.5</v>
          </cell>
          <cell r="AU8">
            <v>92.6</v>
          </cell>
          <cell r="AV8">
            <v>83.3</v>
          </cell>
          <cell r="AW8">
            <v>96.2</v>
          </cell>
          <cell r="AX8">
            <v>100</v>
          </cell>
          <cell r="AY8">
            <v>96</v>
          </cell>
          <cell r="AZ8">
            <v>97.3</v>
          </cell>
          <cell r="BA8">
            <v>98.2</v>
          </cell>
          <cell r="BC8">
            <v>95.444186046511618</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9">
        <row r="8">
          <cell r="A8" t="str">
            <v>2016-1</v>
          </cell>
          <cell r="B8">
            <v>90</v>
          </cell>
          <cell r="C8">
            <v>91</v>
          </cell>
          <cell r="E8">
            <v>100</v>
          </cell>
          <cell r="J8">
            <v>95</v>
          </cell>
          <cell r="K8">
            <v>80</v>
          </cell>
          <cell r="L8">
            <v>100</v>
          </cell>
          <cell r="N8">
            <v>96.6</v>
          </cell>
          <cell r="Q8">
            <v>93.7</v>
          </cell>
          <cell r="R8">
            <v>92</v>
          </cell>
          <cell r="T8">
            <v>100</v>
          </cell>
          <cell r="V8">
            <v>96</v>
          </cell>
          <cell r="W8">
            <v>100</v>
          </cell>
          <cell r="X8">
            <v>100</v>
          </cell>
          <cell r="Y8">
            <v>100</v>
          </cell>
          <cell r="Z8">
            <v>99.56</v>
          </cell>
          <cell r="AA8">
            <v>96</v>
          </cell>
          <cell r="AB8">
            <v>100</v>
          </cell>
          <cell r="AC8">
            <v>100</v>
          </cell>
          <cell r="AD8">
            <v>92</v>
          </cell>
          <cell r="AE8">
            <v>99.98</v>
          </cell>
          <cell r="AF8">
            <v>94</v>
          </cell>
          <cell r="AG8">
            <v>95.5</v>
          </cell>
          <cell r="AI8">
            <v>98</v>
          </cell>
          <cell r="AK8">
            <v>99</v>
          </cell>
          <cell r="AL8">
            <v>95</v>
          </cell>
          <cell r="AN8">
            <v>90</v>
          </cell>
          <cell r="AQ8">
            <v>97.3</v>
          </cell>
          <cell r="AR8">
            <v>97</v>
          </cell>
          <cell r="AS8">
            <v>70</v>
          </cell>
          <cell r="AT8">
            <v>84</v>
          </cell>
          <cell r="AU8">
            <v>99</v>
          </cell>
          <cell r="AX8">
            <v>98.14</v>
          </cell>
          <cell r="AY8">
            <v>100</v>
          </cell>
          <cell r="AZ8">
            <v>93</v>
          </cell>
          <cell r="BA8">
            <v>98.2</v>
          </cell>
          <cell r="BC8">
            <v>95.293529411764709</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0">
        <row r="8">
          <cell r="A8" t="str">
            <v>2016-1</v>
          </cell>
          <cell r="B8">
            <v>1</v>
          </cell>
          <cell r="C8">
            <v>0.01</v>
          </cell>
          <cell r="K8">
            <v>0.01</v>
          </cell>
          <cell r="Q8">
            <v>1.63</v>
          </cell>
          <cell r="Z8">
            <v>0.01</v>
          </cell>
          <cell r="AF8">
            <v>0.01</v>
          </cell>
          <cell r="AQ8">
            <v>0.42</v>
          </cell>
          <cell r="AX8">
            <v>0.01</v>
          </cell>
          <cell r="BC8">
            <v>0.29999999999999993</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1"/>
      <sheetData sheetId="12">
        <row r="8">
          <cell r="A8" t="str">
            <v>2016-1</v>
          </cell>
          <cell r="B8">
            <v>0.3</v>
          </cell>
          <cell r="Q8">
            <v>0.38</v>
          </cell>
          <cell r="Z8">
            <v>0.01</v>
          </cell>
          <cell r="BC8">
            <v>0.19500000000000001</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3">
        <row r="8">
          <cell r="A8" t="str">
            <v>2016-1</v>
          </cell>
          <cell r="B8">
            <v>0.2</v>
          </cell>
          <cell r="Q8">
            <v>0.21</v>
          </cell>
          <cell r="BC8">
            <v>0.21</v>
          </cell>
          <cell r="BD8" t="str">
            <v>ACEPTABLE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4">
        <row r="8">
          <cell r="A8" t="str">
            <v>2016-1</v>
          </cell>
          <cell r="B8">
            <v>0.3</v>
          </cell>
          <cell r="C8">
            <v>0.28999999999999998</v>
          </cell>
          <cell r="K8">
            <v>0.31</v>
          </cell>
          <cell r="N8">
            <v>0.2</v>
          </cell>
          <cell r="Q8">
            <v>0.01</v>
          </cell>
          <cell r="Z8">
            <v>0.8</v>
          </cell>
          <cell r="AF8">
            <v>0.4</v>
          </cell>
          <cell r="AL8">
            <v>0.3</v>
          </cell>
          <cell r="AQ8">
            <v>0.3</v>
          </cell>
          <cell r="AX8">
            <v>0.6</v>
          </cell>
          <cell r="BC8">
            <v>0.35666666666666669</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5">
        <row r="8">
          <cell r="A8" t="str">
            <v>2016-1</v>
          </cell>
          <cell r="B8">
            <v>0.1</v>
          </cell>
          <cell r="C8">
            <v>0.02</v>
          </cell>
          <cell r="K8">
            <v>0.02</v>
          </cell>
          <cell r="N8">
            <v>0.01</v>
          </cell>
          <cell r="Q8">
            <v>0.01</v>
          </cell>
          <cell r="Z8">
            <v>0.01</v>
          </cell>
          <cell r="AF8">
            <v>0.04</v>
          </cell>
          <cell r="AL8">
            <v>0.15</v>
          </cell>
          <cell r="AQ8">
            <v>0.02</v>
          </cell>
          <cell r="AX8">
            <v>0.11</v>
          </cell>
          <cell r="BC8">
            <v>4.3333333333333335E-2</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6">
        <row r="8">
          <cell r="A8" t="str">
            <v>2016-1</v>
          </cell>
          <cell r="B8">
            <v>0.1</v>
          </cell>
          <cell r="C8">
            <v>0.01</v>
          </cell>
          <cell r="E8">
            <v>0.01</v>
          </cell>
          <cell r="G8">
            <v>0.01</v>
          </cell>
          <cell r="H8">
            <v>0.01</v>
          </cell>
          <cell r="I8">
            <v>0.01</v>
          </cell>
          <cell r="J8">
            <v>0.01</v>
          </cell>
          <cell r="Q8">
            <v>0.01</v>
          </cell>
          <cell r="Z8">
            <v>0.01</v>
          </cell>
          <cell r="AA8">
            <v>0.01</v>
          </cell>
          <cell r="AI8">
            <v>6.0000000000000001E-3</v>
          </cell>
          <cell r="AM8">
            <v>1E-3</v>
          </cell>
          <cell r="AO8">
            <v>0.01</v>
          </cell>
          <cell r="AR8">
            <v>0.01</v>
          </cell>
          <cell r="AT8">
            <v>0.01</v>
          </cell>
          <cell r="AV8">
            <v>0.01</v>
          </cell>
          <cell r="AX8">
            <v>0.01</v>
          </cell>
          <cell r="AY8">
            <v>0.01</v>
          </cell>
          <cell r="BA8">
            <v>0.01</v>
          </cell>
          <cell r="BC8">
            <v>9.2777777777777806E-3</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7">
        <row r="8">
          <cell r="A8" t="str">
            <v>2016-1</v>
          </cell>
          <cell r="B8">
            <v>0.05</v>
          </cell>
          <cell r="C8">
            <v>0.01</v>
          </cell>
          <cell r="E8">
            <v>0.01</v>
          </cell>
          <cell r="H8">
            <v>0.01</v>
          </cell>
          <cell r="I8">
            <v>0.01</v>
          </cell>
          <cell r="J8">
            <v>0.01</v>
          </cell>
          <cell r="M8">
            <v>0.01</v>
          </cell>
          <cell r="Q8">
            <v>0.01</v>
          </cell>
          <cell r="Z8">
            <v>0.01</v>
          </cell>
          <cell r="AA8">
            <v>0.01</v>
          </cell>
          <cell r="AM8">
            <v>0.01</v>
          </cell>
          <cell r="AO8">
            <v>0.01</v>
          </cell>
          <cell r="AQ8">
            <v>0.01</v>
          </cell>
          <cell r="AR8">
            <v>0.01</v>
          </cell>
          <cell r="AT8">
            <v>0.01</v>
          </cell>
          <cell r="AU8">
            <v>0.01</v>
          </cell>
          <cell r="AV8">
            <v>0.01</v>
          </cell>
          <cell r="AX8">
            <v>0.01</v>
          </cell>
          <cell r="AY8">
            <v>0.01</v>
          </cell>
          <cell r="BA8">
            <v>0.01</v>
          </cell>
          <cell r="BC8">
            <v>1.0000000000000002E-2</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8">
        <row r="8">
          <cell r="A8" t="str">
            <v>2016-1</v>
          </cell>
          <cell r="B8">
            <v>0.05</v>
          </cell>
          <cell r="C8">
            <v>0.04</v>
          </cell>
          <cell r="K8">
            <v>0.01</v>
          </cell>
          <cell r="N8">
            <v>0.16</v>
          </cell>
          <cell r="Q8">
            <v>0.06</v>
          </cell>
          <cell r="Z8">
            <v>0.1</v>
          </cell>
          <cell r="AF8">
            <v>0.37</v>
          </cell>
          <cell r="AL8">
            <v>0.01</v>
          </cell>
          <cell r="AQ8">
            <v>0.01</v>
          </cell>
          <cell r="AX8">
            <v>0.01</v>
          </cell>
          <cell r="BC8">
            <v>8.5555555555555551E-2</v>
          </cell>
          <cell r="BD8" t="str">
            <v>NO CUMPLIDO</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19">
        <row r="8">
          <cell r="A8" t="str">
            <v>2016-1</v>
          </cell>
          <cell r="B8">
            <v>0.01</v>
          </cell>
          <cell r="C8">
            <v>0.01</v>
          </cell>
          <cell r="K8">
            <v>0.01</v>
          </cell>
          <cell r="N8">
            <v>0.01</v>
          </cell>
          <cell r="Q8">
            <v>0.03</v>
          </cell>
          <cell r="Z8">
            <v>0.01</v>
          </cell>
          <cell r="AF8">
            <v>0.01</v>
          </cell>
          <cell r="AL8">
            <v>0.01</v>
          </cell>
          <cell r="AQ8">
            <v>0.01</v>
          </cell>
          <cell r="AX8">
            <v>0.01</v>
          </cell>
          <cell r="BC8">
            <v>1.2222222222222219E-2</v>
          </cell>
          <cell r="BD8" t="str">
            <v>ACEPTABLE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20">
        <row r="8">
          <cell r="A8" t="str">
            <v>2016-1</v>
          </cell>
          <cell r="B8">
            <v>0.01</v>
          </cell>
          <cell r="C8">
            <v>0.01</v>
          </cell>
          <cell r="K8">
            <v>0.01</v>
          </cell>
          <cell r="N8">
            <v>0.01</v>
          </cell>
          <cell r="Q8">
            <v>0.01</v>
          </cell>
          <cell r="Z8">
            <v>0.1</v>
          </cell>
          <cell r="AF8">
            <v>0.01</v>
          </cell>
          <cell r="AL8">
            <v>0.01</v>
          </cell>
          <cell r="AQ8">
            <v>0.01</v>
          </cell>
          <cell r="AX8">
            <v>0.01</v>
          </cell>
          <cell r="BC8">
            <v>2.0000000000000004E-2</v>
          </cell>
          <cell r="BD8" t="str">
            <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 sheetId="21">
        <row r="8">
          <cell r="A8" t="str">
            <v>2016-1</v>
          </cell>
          <cell r="B8">
            <v>1</v>
          </cell>
          <cell r="C8">
            <v>1.9</v>
          </cell>
          <cell r="K8">
            <v>1.1000000000000001</v>
          </cell>
          <cell r="N8">
            <v>1.4</v>
          </cell>
          <cell r="Q8">
            <v>0.1</v>
          </cell>
          <cell r="Z8">
            <v>1.5</v>
          </cell>
          <cell r="AF8">
            <v>1.2</v>
          </cell>
          <cell r="AL8">
            <v>0.01</v>
          </cell>
          <cell r="AQ8">
            <v>0.9</v>
          </cell>
          <cell r="AX8">
            <v>0.3</v>
          </cell>
          <cell r="BC8">
            <v>0.93444444444444441</v>
          </cell>
          <cell r="BD8" t="str">
            <v>SOBRESALIENTE</v>
          </cell>
        </row>
        <row r="9">
          <cell r="BC9" t="str">
            <v/>
          </cell>
          <cell r="BD9" t="str">
            <v/>
          </cell>
        </row>
        <row r="10">
          <cell r="BC10" t="str">
            <v/>
          </cell>
          <cell r="BD10" t="str">
            <v/>
          </cell>
        </row>
        <row r="11">
          <cell r="BC11" t="str">
            <v/>
          </cell>
          <cell r="BD11" t="str">
            <v/>
          </cell>
        </row>
        <row r="12">
          <cell r="BC12" t="str">
            <v/>
          </cell>
          <cell r="BD12" t="str">
            <v/>
          </cell>
        </row>
        <row r="13">
          <cell r="BC13" t="str">
            <v/>
          </cell>
          <cell r="BD13" t="str">
            <v/>
          </cell>
        </row>
        <row r="14">
          <cell r="BC14" t="str">
            <v/>
          </cell>
          <cell r="BD14" t="str">
            <v/>
          </cell>
        </row>
        <row r="15">
          <cell r="BC15" t="str">
            <v/>
          </cell>
          <cell r="BD15" t="str">
            <v/>
          </cell>
        </row>
        <row r="16">
          <cell r="BC16" t="str">
            <v/>
          </cell>
          <cell r="BD16" t="str">
            <v/>
          </cell>
        </row>
        <row r="17">
          <cell r="BC17" t="str">
            <v/>
          </cell>
          <cell r="BD17" t="str">
            <v/>
          </cell>
        </row>
        <row r="18">
          <cell r="BC18" t="str">
            <v/>
          </cell>
          <cell r="BD18" t="str">
            <v/>
          </cell>
        </row>
        <row r="19">
          <cell r="BC19" t="str">
            <v/>
          </cell>
          <cell r="BD19" t="str">
            <v/>
          </cell>
        </row>
        <row r="20">
          <cell r="BC20" t="str">
            <v/>
          </cell>
          <cell r="BD20" t="str">
            <v/>
          </cell>
        </row>
        <row r="21">
          <cell r="BC21" t="str">
            <v/>
          </cell>
          <cell r="BD21" t="str">
            <v/>
          </cell>
        </row>
        <row r="22">
          <cell r="BC22" t="str">
            <v/>
          </cell>
          <cell r="BD22" t="str">
            <v/>
          </cell>
        </row>
        <row r="23">
          <cell r="BC23" t="str">
            <v/>
          </cell>
          <cell r="BD23" t="str">
            <v/>
          </cell>
        </row>
        <row r="24">
          <cell r="BC24" t="str">
            <v/>
          </cell>
          <cell r="BD24" t="str">
            <v/>
          </cell>
        </row>
        <row r="25">
          <cell r="BC25" t="str">
            <v/>
          </cell>
          <cell r="BD25" t="str">
            <v/>
          </cell>
        </row>
        <row r="26">
          <cell r="BC26" t="str">
            <v/>
          </cell>
          <cell r="BD26" t="str">
            <v/>
          </cell>
        </row>
        <row r="27">
          <cell r="BC27" t="str">
            <v/>
          </cell>
          <cell r="BD27" t="str">
            <v/>
          </cell>
        </row>
        <row r="28">
          <cell r="BC28" t="str">
            <v/>
          </cell>
          <cell r="BD28" t="str">
            <v/>
          </cell>
        </row>
        <row r="29">
          <cell r="BC29" t="str">
            <v/>
          </cell>
          <cell r="BD29" t="str">
            <v/>
          </cell>
        </row>
        <row r="30">
          <cell r="BC30" t="str">
            <v/>
          </cell>
          <cell r="BD30"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240F6-7DF8-944C-9818-B3838B79C974}">
  <dimension ref="A1:AT48"/>
  <sheetViews>
    <sheetView tabSelected="1" zoomScale="126" workbookViewId="0">
      <selection activeCell="I30" sqref="I30"/>
    </sheetView>
  </sheetViews>
  <sheetFormatPr baseColWidth="10" defaultColWidth="49.5" defaultRowHeight="16" x14ac:dyDescent="0.2"/>
  <cols>
    <col min="1" max="1" width="27.5" style="56" customWidth="1"/>
    <col min="2" max="2" width="25.6640625" style="58" customWidth="1"/>
    <col min="3" max="3" width="77" style="131" customWidth="1"/>
    <col min="4" max="4" width="18.5" style="153" customWidth="1"/>
    <col min="5" max="5" width="21.5" style="126" customWidth="1"/>
    <col min="6" max="6" width="9.5" style="56" customWidth="1"/>
    <col min="7" max="7" width="21.6640625" style="134" hidden="1" customWidth="1"/>
    <col min="8" max="8" width="21.6640625" style="134" customWidth="1"/>
    <col min="9" max="9" width="21" style="134" customWidth="1"/>
    <col min="10" max="10" width="21.33203125" style="134" customWidth="1"/>
    <col min="11" max="11" width="20.6640625" style="134" customWidth="1"/>
    <col min="12" max="12" width="29.1640625" style="134" customWidth="1"/>
    <col min="13" max="17" width="10.6640625" style="56" hidden="1" customWidth="1"/>
    <col min="18" max="46" width="18" style="56" customWidth="1"/>
    <col min="47" max="53" width="10.6640625" style="56" customWidth="1"/>
    <col min="54" max="245" width="49.5" style="56"/>
    <col min="246" max="246" width="0" style="56" hidden="1" customWidth="1"/>
    <col min="247" max="247" width="18.6640625" style="56" customWidth="1"/>
    <col min="248" max="248" width="77" style="56" customWidth="1"/>
    <col min="249" max="249" width="23.5" style="56" bestFit="1" customWidth="1"/>
    <col min="250" max="250" width="13.5" style="56" bestFit="1" customWidth="1"/>
    <col min="251" max="251" width="13.1640625" style="56" bestFit="1" customWidth="1"/>
    <col min="252" max="252" width="9.5" style="56" customWidth="1"/>
    <col min="253" max="261" width="0" style="56" hidden="1" customWidth="1"/>
    <col min="262" max="262" width="30.5" style="56" customWidth="1"/>
    <col min="263" max="263" width="18" style="56" customWidth="1"/>
    <col min="264" max="268" width="10.6640625" style="56" customWidth="1"/>
    <col min="269" max="273" width="0" style="56" hidden="1" customWidth="1"/>
    <col min="274" max="302" width="18" style="56" customWidth="1"/>
    <col min="303" max="309" width="10.6640625" style="56" customWidth="1"/>
    <col min="310" max="501" width="49.5" style="56"/>
    <col min="502" max="502" width="0" style="56" hidden="1" customWidth="1"/>
    <col min="503" max="503" width="18.6640625" style="56" customWidth="1"/>
    <col min="504" max="504" width="77" style="56" customWidth="1"/>
    <col min="505" max="505" width="23.5" style="56" bestFit="1" customWidth="1"/>
    <col min="506" max="506" width="13.5" style="56" bestFit="1" customWidth="1"/>
    <col min="507" max="507" width="13.1640625" style="56" bestFit="1" customWidth="1"/>
    <col min="508" max="508" width="9.5" style="56" customWidth="1"/>
    <col min="509" max="517" width="0" style="56" hidden="1" customWidth="1"/>
    <col min="518" max="518" width="30.5" style="56" customWidth="1"/>
    <col min="519" max="519" width="18" style="56" customWidth="1"/>
    <col min="520" max="524" width="10.6640625" style="56" customWidth="1"/>
    <col min="525" max="529" width="0" style="56" hidden="1" customWidth="1"/>
    <col min="530" max="558" width="18" style="56" customWidth="1"/>
    <col min="559" max="565" width="10.6640625" style="56" customWidth="1"/>
    <col min="566" max="757" width="49.5" style="56"/>
    <col min="758" max="758" width="0" style="56" hidden="1" customWidth="1"/>
    <col min="759" max="759" width="18.6640625" style="56" customWidth="1"/>
    <col min="760" max="760" width="77" style="56" customWidth="1"/>
    <col min="761" max="761" width="23.5" style="56" bestFit="1" customWidth="1"/>
    <col min="762" max="762" width="13.5" style="56" bestFit="1" customWidth="1"/>
    <col min="763" max="763" width="13.1640625" style="56" bestFit="1" customWidth="1"/>
    <col min="764" max="764" width="9.5" style="56" customWidth="1"/>
    <col min="765" max="773" width="0" style="56" hidden="1" customWidth="1"/>
    <col min="774" max="774" width="30.5" style="56" customWidth="1"/>
    <col min="775" max="775" width="18" style="56" customWidth="1"/>
    <col min="776" max="780" width="10.6640625" style="56" customWidth="1"/>
    <col min="781" max="785" width="0" style="56" hidden="1" customWidth="1"/>
    <col min="786" max="814" width="18" style="56" customWidth="1"/>
    <col min="815" max="821" width="10.6640625" style="56" customWidth="1"/>
    <col min="822" max="1013" width="49.5" style="56"/>
    <col min="1014" max="1014" width="0" style="56" hidden="1" customWidth="1"/>
    <col min="1015" max="1015" width="18.6640625" style="56" customWidth="1"/>
    <col min="1016" max="1016" width="77" style="56" customWidth="1"/>
    <col min="1017" max="1017" width="23.5" style="56" bestFit="1" customWidth="1"/>
    <col min="1018" max="1018" width="13.5" style="56" bestFit="1" customWidth="1"/>
    <col min="1019" max="1019" width="13.1640625" style="56" bestFit="1" customWidth="1"/>
    <col min="1020" max="1020" width="9.5" style="56" customWidth="1"/>
    <col min="1021" max="1029" width="0" style="56" hidden="1" customWidth="1"/>
    <col min="1030" max="1030" width="30.5" style="56" customWidth="1"/>
    <col min="1031" max="1031" width="18" style="56" customWidth="1"/>
    <col min="1032" max="1036" width="10.6640625" style="56" customWidth="1"/>
    <col min="1037" max="1041" width="0" style="56" hidden="1" customWidth="1"/>
    <col min="1042" max="1070" width="18" style="56" customWidth="1"/>
    <col min="1071" max="1077" width="10.6640625" style="56" customWidth="1"/>
    <col min="1078" max="1269" width="49.5" style="56"/>
    <col min="1270" max="1270" width="0" style="56" hidden="1" customWidth="1"/>
    <col min="1271" max="1271" width="18.6640625" style="56" customWidth="1"/>
    <col min="1272" max="1272" width="77" style="56" customWidth="1"/>
    <col min="1273" max="1273" width="23.5" style="56" bestFit="1" customWidth="1"/>
    <col min="1274" max="1274" width="13.5" style="56" bestFit="1" customWidth="1"/>
    <col min="1275" max="1275" width="13.1640625" style="56" bestFit="1" customWidth="1"/>
    <col min="1276" max="1276" width="9.5" style="56" customWidth="1"/>
    <col min="1277" max="1285" width="0" style="56" hidden="1" customWidth="1"/>
    <col min="1286" max="1286" width="30.5" style="56" customWidth="1"/>
    <col min="1287" max="1287" width="18" style="56" customWidth="1"/>
    <col min="1288" max="1292" width="10.6640625" style="56" customWidth="1"/>
    <col min="1293" max="1297" width="0" style="56" hidden="1" customWidth="1"/>
    <col min="1298" max="1326" width="18" style="56" customWidth="1"/>
    <col min="1327" max="1333" width="10.6640625" style="56" customWidth="1"/>
    <col min="1334" max="1525" width="49.5" style="56"/>
    <col min="1526" max="1526" width="0" style="56" hidden="1" customWidth="1"/>
    <col min="1527" max="1527" width="18.6640625" style="56" customWidth="1"/>
    <col min="1528" max="1528" width="77" style="56" customWidth="1"/>
    <col min="1529" max="1529" width="23.5" style="56" bestFit="1" customWidth="1"/>
    <col min="1530" max="1530" width="13.5" style="56" bestFit="1" customWidth="1"/>
    <col min="1531" max="1531" width="13.1640625" style="56" bestFit="1" customWidth="1"/>
    <col min="1532" max="1532" width="9.5" style="56" customWidth="1"/>
    <col min="1533" max="1541" width="0" style="56" hidden="1" customWidth="1"/>
    <col min="1542" max="1542" width="30.5" style="56" customWidth="1"/>
    <col min="1543" max="1543" width="18" style="56" customWidth="1"/>
    <col min="1544" max="1548" width="10.6640625" style="56" customWidth="1"/>
    <col min="1549" max="1553" width="0" style="56" hidden="1" customWidth="1"/>
    <col min="1554" max="1582" width="18" style="56" customWidth="1"/>
    <col min="1583" max="1589" width="10.6640625" style="56" customWidth="1"/>
    <col min="1590" max="1781" width="49.5" style="56"/>
    <col min="1782" max="1782" width="0" style="56" hidden="1" customWidth="1"/>
    <col min="1783" max="1783" width="18.6640625" style="56" customWidth="1"/>
    <col min="1784" max="1784" width="77" style="56" customWidth="1"/>
    <col min="1785" max="1785" width="23.5" style="56" bestFit="1" customWidth="1"/>
    <col min="1786" max="1786" width="13.5" style="56" bestFit="1" customWidth="1"/>
    <col min="1787" max="1787" width="13.1640625" style="56" bestFit="1" customWidth="1"/>
    <col min="1788" max="1788" width="9.5" style="56" customWidth="1"/>
    <col min="1789" max="1797" width="0" style="56" hidden="1" customWidth="1"/>
    <col min="1798" max="1798" width="30.5" style="56" customWidth="1"/>
    <col min="1799" max="1799" width="18" style="56" customWidth="1"/>
    <col min="1800" max="1804" width="10.6640625" style="56" customWidth="1"/>
    <col min="1805" max="1809" width="0" style="56" hidden="1" customWidth="1"/>
    <col min="1810" max="1838" width="18" style="56" customWidth="1"/>
    <col min="1839" max="1845" width="10.6640625" style="56" customWidth="1"/>
    <col min="1846" max="2037" width="49.5" style="56"/>
    <col min="2038" max="2038" width="0" style="56" hidden="1" customWidth="1"/>
    <col min="2039" max="2039" width="18.6640625" style="56" customWidth="1"/>
    <col min="2040" max="2040" width="77" style="56" customWidth="1"/>
    <col min="2041" max="2041" width="23.5" style="56" bestFit="1" customWidth="1"/>
    <col min="2042" max="2042" width="13.5" style="56" bestFit="1" customWidth="1"/>
    <col min="2043" max="2043" width="13.1640625" style="56" bestFit="1" customWidth="1"/>
    <col min="2044" max="2044" width="9.5" style="56" customWidth="1"/>
    <col min="2045" max="2053" width="0" style="56" hidden="1" customWidth="1"/>
    <col min="2054" max="2054" width="30.5" style="56" customWidth="1"/>
    <col min="2055" max="2055" width="18" style="56" customWidth="1"/>
    <col min="2056" max="2060" width="10.6640625" style="56" customWidth="1"/>
    <col min="2061" max="2065" width="0" style="56" hidden="1" customWidth="1"/>
    <col min="2066" max="2094" width="18" style="56" customWidth="1"/>
    <col min="2095" max="2101" width="10.6640625" style="56" customWidth="1"/>
    <col min="2102" max="2293" width="49.5" style="56"/>
    <col min="2294" max="2294" width="0" style="56" hidden="1" customWidth="1"/>
    <col min="2295" max="2295" width="18.6640625" style="56" customWidth="1"/>
    <col min="2296" max="2296" width="77" style="56" customWidth="1"/>
    <col min="2297" max="2297" width="23.5" style="56" bestFit="1" customWidth="1"/>
    <col min="2298" max="2298" width="13.5" style="56" bestFit="1" customWidth="1"/>
    <col min="2299" max="2299" width="13.1640625" style="56" bestFit="1" customWidth="1"/>
    <col min="2300" max="2300" width="9.5" style="56" customWidth="1"/>
    <col min="2301" max="2309" width="0" style="56" hidden="1" customWidth="1"/>
    <col min="2310" max="2310" width="30.5" style="56" customWidth="1"/>
    <col min="2311" max="2311" width="18" style="56" customWidth="1"/>
    <col min="2312" max="2316" width="10.6640625" style="56" customWidth="1"/>
    <col min="2317" max="2321" width="0" style="56" hidden="1" customWidth="1"/>
    <col min="2322" max="2350" width="18" style="56" customWidth="1"/>
    <col min="2351" max="2357" width="10.6640625" style="56" customWidth="1"/>
    <col min="2358" max="2549" width="49.5" style="56"/>
    <col min="2550" max="2550" width="0" style="56" hidden="1" customWidth="1"/>
    <col min="2551" max="2551" width="18.6640625" style="56" customWidth="1"/>
    <col min="2552" max="2552" width="77" style="56" customWidth="1"/>
    <col min="2553" max="2553" width="23.5" style="56" bestFit="1" customWidth="1"/>
    <col min="2554" max="2554" width="13.5" style="56" bestFit="1" customWidth="1"/>
    <col min="2555" max="2555" width="13.1640625" style="56" bestFit="1" customWidth="1"/>
    <col min="2556" max="2556" width="9.5" style="56" customWidth="1"/>
    <col min="2557" max="2565" width="0" style="56" hidden="1" customWidth="1"/>
    <col min="2566" max="2566" width="30.5" style="56" customWidth="1"/>
    <col min="2567" max="2567" width="18" style="56" customWidth="1"/>
    <col min="2568" max="2572" width="10.6640625" style="56" customWidth="1"/>
    <col min="2573" max="2577" width="0" style="56" hidden="1" customWidth="1"/>
    <col min="2578" max="2606" width="18" style="56" customWidth="1"/>
    <col min="2607" max="2613" width="10.6640625" style="56" customWidth="1"/>
    <col min="2614" max="2805" width="49.5" style="56"/>
    <col min="2806" max="2806" width="0" style="56" hidden="1" customWidth="1"/>
    <col min="2807" max="2807" width="18.6640625" style="56" customWidth="1"/>
    <col min="2808" max="2808" width="77" style="56" customWidth="1"/>
    <col min="2809" max="2809" width="23.5" style="56" bestFit="1" customWidth="1"/>
    <col min="2810" max="2810" width="13.5" style="56" bestFit="1" customWidth="1"/>
    <col min="2811" max="2811" width="13.1640625" style="56" bestFit="1" customWidth="1"/>
    <col min="2812" max="2812" width="9.5" style="56" customWidth="1"/>
    <col min="2813" max="2821" width="0" style="56" hidden="1" customWidth="1"/>
    <col min="2822" max="2822" width="30.5" style="56" customWidth="1"/>
    <col min="2823" max="2823" width="18" style="56" customWidth="1"/>
    <col min="2824" max="2828" width="10.6640625" style="56" customWidth="1"/>
    <col min="2829" max="2833" width="0" style="56" hidden="1" customWidth="1"/>
    <col min="2834" max="2862" width="18" style="56" customWidth="1"/>
    <col min="2863" max="2869" width="10.6640625" style="56" customWidth="1"/>
    <col min="2870" max="3061" width="49.5" style="56"/>
    <col min="3062" max="3062" width="0" style="56" hidden="1" customWidth="1"/>
    <col min="3063" max="3063" width="18.6640625" style="56" customWidth="1"/>
    <col min="3064" max="3064" width="77" style="56" customWidth="1"/>
    <col min="3065" max="3065" width="23.5" style="56" bestFit="1" customWidth="1"/>
    <col min="3066" max="3066" width="13.5" style="56" bestFit="1" customWidth="1"/>
    <col min="3067" max="3067" width="13.1640625" style="56" bestFit="1" customWidth="1"/>
    <col min="3068" max="3068" width="9.5" style="56" customWidth="1"/>
    <col min="3069" max="3077" width="0" style="56" hidden="1" customWidth="1"/>
    <col min="3078" max="3078" width="30.5" style="56" customWidth="1"/>
    <col min="3079" max="3079" width="18" style="56" customWidth="1"/>
    <col min="3080" max="3084" width="10.6640625" style="56" customWidth="1"/>
    <col min="3085" max="3089" width="0" style="56" hidden="1" customWidth="1"/>
    <col min="3090" max="3118" width="18" style="56" customWidth="1"/>
    <col min="3119" max="3125" width="10.6640625" style="56" customWidth="1"/>
    <col min="3126" max="3317" width="49.5" style="56"/>
    <col min="3318" max="3318" width="0" style="56" hidden="1" customWidth="1"/>
    <col min="3319" max="3319" width="18.6640625" style="56" customWidth="1"/>
    <col min="3320" max="3320" width="77" style="56" customWidth="1"/>
    <col min="3321" max="3321" width="23.5" style="56" bestFit="1" customWidth="1"/>
    <col min="3322" max="3322" width="13.5" style="56" bestFit="1" customWidth="1"/>
    <col min="3323" max="3323" width="13.1640625" style="56" bestFit="1" customWidth="1"/>
    <col min="3324" max="3324" width="9.5" style="56" customWidth="1"/>
    <col min="3325" max="3333" width="0" style="56" hidden="1" customWidth="1"/>
    <col min="3334" max="3334" width="30.5" style="56" customWidth="1"/>
    <col min="3335" max="3335" width="18" style="56" customWidth="1"/>
    <col min="3336" max="3340" width="10.6640625" style="56" customWidth="1"/>
    <col min="3341" max="3345" width="0" style="56" hidden="1" customWidth="1"/>
    <col min="3346" max="3374" width="18" style="56" customWidth="1"/>
    <col min="3375" max="3381" width="10.6640625" style="56" customWidth="1"/>
    <col min="3382" max="3573" width="49.5" style="56"/>
    <col min="3574" max="3574" width="0" style="56" hidden="1" customWidth="1"/>
    <col min="3575" max="3575" width="18.6640625" style="56" customWidth="1"/>
    <col min="3576" max="3576" width="77" style="56" customWidth="1"/>
    <col min="3577" max="3577" width="23.5" style="56" bestFit="1" customWidth="1"/>
    <col min="3578" max="3578" width="13.5" style="56" bestFit="1" customWidth="1"/>
    <col min="3579" max="3579" width="13.1640625" style="56" bestFit="1" customWidth="1"/>
    <col min="3580" max="3580" width="9.5" style="56" customWidth="1"/>
    <col min="3581" max="3589" width="0" style="56" hidden="1" customWidth="1"/>
    <col min="3590" max="3590" width="30.5" style="56" customWidth="1"/>
    <col min="3591" max="3591" width="18" style="56" customWidth="1"/>
    <col min="3592" max="3596" width="10.6640625" style="56" customWidth="1"/>
    <col min="3597" max="3601" width="0" style="56" hidden="1" customWidth="1"/>
    <col min="3602" max="3630" width="18" style="56" customWidth="1"/>
    <col min="3631" max="3637" width="10.6640625" style="56" customWidth="1"/>
    <col min="3638" max="3829" width="49.5" style="56"/>
    <col min="3830" max="3830" width="0" style="56" hidden="1" customWidth="1"/>
    <col min="3831" max="3831" width="18.6640625" style="56" customWidth="1"/>
    <col min="3832" max="3832" width="77" style="56" customWidth="1"/>
    <col min="3833" max="3833" width="23.5" style="56" bestFit="1" customWidth="1"/>
    <col min="3834" max="3834" width="13.5" style="56" bestFit="1" customWidth="1"/>
    <col min="3835" max="3835" width="13.1640625" style="56" bestFit="1" customWidth="1"/>
    <col min="3836" max="3836" width="9.5" style="56" customWidth="1"/>
    <col min="3837" max="3845" width="0" style="56" hidden="1" customWidth="1"/>
    <col min="3846" max="3846" width="30.5" style="56" customWidth="1"/>
    <col min="3847" max="3847" width="18" style="56" customWidth="1"/>
    <col min="3848" max="3852" width="10.6640625" style="56" customWidth="1"/>
    <col min="3853" max="3857" width="0" style="56" hidden="1" customWidth="1"/>
    <col min="3858" max="3886" width="18" style="56" customWidth="1"/>
    <col min="3887" max="3893" width="10.6640625" style="56" customWidth="1"/>
    <col min="3894" max="4085" width="49.5" style="56"/>
    <col min="4086" max="4086" width="0" style="56" hidden="1" customWidth="1"/>
    <col min="4087" max="4087" width="18.6640625" style="56" customWidth="1"/>
    <col min="4088" max="4088" width="77" style="56" customWidth="1"/>
    <col min="4089" max="4089" width="23.5" style="56" bestFit="1" customWidth="1"/>
    <col min="4090" max="4090" width="13.5" style="56" bestFit="1" customWidth="1"/>
    <col min="4091" max="4091" width="13.1640625" style="56" bestFit="1" customWidth="1"/>
    <col min="4092" max="4092" width="9.5" style="56" customWidth="1"/>
    <col min="4093" max="4101" width="0" style="56" hidden="1" customWidth="1"/>
    <col min="4102" max="4102" width="30.5" style="56" customWidth="1"/>
    <col min="4103" max="4103" width="18" style="56" customWidth="1"/>
    <col min="4104" max="4108" width="10.6640625" style="56" customWidth="1"/>
    <col min="4109" max="4113" width="0" style="56" hidden="1" customWidth="1"/>
    <col min="4114" max="4142" width="18" style="56" customWidth="1"/>
    <col min="4143" max="4149" width="10.6640625" style="56" customWidth="1"/>
    <col min="4150" max="4341" width="49.5" style="56"/>
    <col min="4342" max="4342" width="0" style="56" hidden="1" customWidth="1"/>
    <col min="4343" max="4343" width="18.6640625" style="56" customWidth="1"/>
    <col min="4344" max="4344" width="77" style="56" customWidth="1"/>
    <col min="4345" max="4345" width="23.5" style="56" bestFit="1" customWidth="1"/>
    <col min="4346" max="4346" width="13.5" style="56" bestFit="1" customWidth="1"/>
    <col min="4347" max="4347" width="13.1640625" style="56" bestFit="1" customWidth="1"/>
    <col min="4348" max="4348" width="9.5" style="56" customWidth="1"/>
    <col min="4349" max="4357" width="0" style="56" hidden="1" customWidth="1"/>
    <col min="4358" max="4358" width="30.5" style="56" customWidth="1"/>
    <col min="4359" max="4359" width="18" style="56" customWidth="1"/>
    <col min="4360" max="4364" width="10.6640625" style="56" customWidth="1"/>
    <col min="4365" max="4369" width="0" style="56" hidden="1" customWidth="1"/>
    <col min="4370" max="4398" width="18" style="56" customWidth="1"/>
    <col min="4399" max="4405" width="10.6640625" style="56" customWidth="1"/>
    <col min="4406" max="4597" width="49.5" style="56"/>
    <col min="4598" max="4598" width="0" style="56" hidden="1" customWidth="1"/>
    <col min="4599" max="4599" width="18.6640625" style="56" customWidth="1"/>
    <col min="4600" max="4600" width="77" style="56" customWidth="1"/>
    <col min="4601" max="4601" width="23.5" style="56" bestFit="1" customWidth="1"/>
    <col min="4602" max="4602" width="13.5" style="56" bestFit="1" customWidth="1"/>
    <col min="4603" max="4603" width="13.1640625" style="56" bestFit="1" customWidth="1"/>
    <col min="4604" max="4604" width="9.5" style="56" customWidth="1"/>
    <col min="4605" max="4613" width="0" style="56" hidden="1" customWidth="1"/>
    <col min="4614" max="4614" width="30.5" style="56" customWidth="1"/>
    <col min="4615" max="4615" width="18" style="56" customWidth="1"/>
    <col min="4616" max="4620" width="10.6640625" style="56" customWidth="1"/>
    <col min="4621" max="4625" width="0" style="56" hidden="1" customWidth="1"/>
    <col min="4626" max="4654" width="18" style="56" customWidth="1"/>
    <col min="4655" max="4661" width="10.6640625" style="56" customWidth="1"/>
    <col min="4662" max="4853" width="49.5" style="56"/>
    <col min="4854" max="4854" width="0" style="56" hidden="1" customWidth="1"/>
    <col min="4855" max="4855" width="18.6640625" style="56" customWidth="1"/>
    <col min="4856" max="4856" width="77" style="56" customWidth="1"/>
    <col min="4857" max="4857" width="23.5" style="56" bestFit="1" customWidth="1"/>
    <col min="4858" max="4858" width="13.5" style="56" bestFit="1" customWidth="1"/>
    <col min="4859" max="4859" width="13.1640625" style="56" bestFit="1" customWidth="1"/>
    <col min="4860" max="4860" width="9.5" style="56" customWidth="1"/>
    <col min="4861" max="4869" width="0" style="56" hidden="1" customWidth="1"/>
    <col min="4870" max="4870" width="30.5" style="56" customWidth="1"/>
    <col min="4871" max="4871" width="18" style="56" customWidth="1"/>
    <col min="4872" max="4876" width="10.6640625" style="56" customWidth="1"/>
    <col min="4877" max="4881" width="0" style="56" hidden="1" customWidth="1"/>
    <col min="4882" max="4910" width="18" style="56" customWidth="1"/>
    <col min="4911" max="4917" width="10.6640625" style="56" customWidth="1"/>
    <col min="4918" max="5109" width="49.5" style="56"/>
    <col min="5110" max="5110" width="0" style="56" hidden="1" customWidth="1"/>
    <col min="5111" max="5111" width="18.6640625" style="56" customWidth="1"/>
    <col min="5112" max="5112" width="77" style="56" customWidth="1"/>
    <col min="5113" max="5113" width="23.5" style="56" bestFit="1" customWidth="1"/>
    <col min="5114" max="5114" width="13.5" style="56" bestFit="1" customWidth="1"/>
    <col min="5115" max="5115" width="13.1640625" style="56" bestFit="1" customWidth="1"/>
    <col min="5116" max="5116" width="9.5" style="56" customWidth="1"/>
    <col min="5117" max="5125" width="0" style="56" hidden="1" customWidth="1"/>
    <col min="5126" max="5126" width="30.5" style="56" customWidth="1"/>
    <col min="5127" max="5127" width="18" style="56" customWidth="1"/>
    <col min="5128" max="5132" width="10.6640625" style="56" customWidth="1"/>
    <col min="5133" max="5137" width="0" style="56" hidden="1" customWidth="1"/>
    <col min="5138" max="5166" width="18" style="56" customWidth="1"/>
    <col min="5167" max="5173" width="10.6640625" style="56" customWidth="1"/>
    <col min="5174" max="5365" width="49.5" style="56"/>
    <col min="5366" max="5366" width="0" style="56" hidden="1" customWidth="1"/>
    <col min="5367" max="5367" width="18.6640625" style="56" customWidth="1"/>
    <col min="5368" max="5368" width="77" style="56" customWidth="1"/>
    <col min="5369" max="5369" width="23.5" style="56" bestFit="1" customWidth="1"/>
    <col min="5370" max="5370" width="13.5" style="56" bestFit="1" customWidth="1"/>
    <col min="5371" max="5371" width="13.1640625" style="56" bestFit="1" customWidth="1"/>
    <col min="5372" max="5372" width="9.5" style="56" customWidth="1"/>
    <col min="5373" max="5381" width="0" style="56" hidden="1" customWidth="1"/>
    <col min="5382" max="5382" width="30.5" style="56" customWidth="1"/>
    <col min="5383" max="5383" width="18" style="56" customWidth="1"/>
    <col min="5384" max="5388" width="10.6640625" style="56" customWidth="1"/>
    <col min="5389" max="5393" width="0" style="56" hidden="1" customWidth="1"/>
    <col min="5394" max="5422" width="18" style="56" customWidth="1"/>
    <col min="5423" max="5429" width="10.6640625" style="56" customWidth="1"/>
    <col min="5430" max="5621" width="49.5" style="56"/>
    <col min="5622" max="5622" width="0" style="56" hidden="1" customWidth="1"/>
    <col min="5623" max="5623" width="18.6640625" style="56" customWidth="1"/>
    <col min="5624" max="5624" width="77" style="56" customWidth="1"/>
    <col min="5625" max="5625" width="23.5" style="56" bestFit="1" customWidth="1"/>
    <col min="5626" max="5626" width="13.5" style="56" bestFit="1" customWidth="1"/>
    <col min="5627" max="5627" width="13.1640625" style="56" bestFit="1" customWidth="1"/>
    <col min="5628" max="5628" width="9.5" style="56" customWidth="1"/>
    <col min="5629" max="5637" width="0" style="56" hidden="1" customWidth="1"/>
    <col min="5638" max="5638" width="30.5" style="56" customWidth="1"/>
    <col min="5639" max="5639" width="18" style="56" customWidth="1"/>
    <col min="5640" max="5644" width="10.6640625" style="56" customWidth="1"/>
    <col min="5645" max="5649" width="0" style="56" hidden="1" customWidth="1"/>
    <col min="5650" max="5678" width="18" style="56" customWidth="1"/>
    <col min="5679" max="5685" width="10.6640625" style="56" customWidth="1"/>
    <col min="5686" max="5877" width="49.5" style="56"/>
    <col min="5878" max="5878" width="0" style="56" hidden="1" customWidth="1"/>
    <col min="5879" max="5879" width="18.6640625" style="56" customWidth="1"/>
    <col min="5880" max="5880" width="77" style="56" customWidth="1"/>
    <col min="5881" max="5881" width="23.5" style="56" bestFit="1" customWidth="1"/>
    <col min="5882" max="5882" width="13.5" style="56" bestFit="1" customWidth="1"/>
    <col min="5883" max="5883" width="13.1640625" style="56" bestFit="1" customWidth="1"/>
    <col min="5884" max="5884" width="9.5" style="56" customWidth="1"/>
    <col min="5885" max="5893" width="0" style="56" hidden="1" customWidth="1"/>
    <col min="5894" max="5894" width="30.5" style="56" customWidth="1"/>
    <col min="5895" max="5895" width="18" style="56" customWidth="1"/>
    <col min="5896" max="5900" width="10.6640625" style="56" customWidth="1"/>
    <col min="5901" max="5905" width="0" style="56" hidden="1" customWidth="1"/>
    <col min="5906" max="5934" width="18" style="56" customWidth="1"/>
    <col min="5935" max="5941" width="10.6640625" style="56" customWidth="1"/>
    <col min="5942" max="6133" width="49.5" style="56"/>
    <col min="6134" max="6134" width="0" style="56" hidden="1" customWidth="1"/>
    <col min="6135" max="6135" width="18.6640625" style="56" customWidth="1"/>
    <col min="6136" max="6136" width="77" style="56" customWidth="1"/>
    <col min="6137" max="6137" width="23.5" style="56" bestFit="1" customWidth="1"/>
    <col min="6138" max="6138" width="13.5" style="56" bestFit="1" customWidth="1"/>
    <col min="6139" max="6139" width="13.1640625" style="56" bestFit="1" customWidth="1"/>
    <col min="6140" max="6140" width="9.5" style="56" customWidth="1"/>
    <col min="6141" max="6149" width="0" style="56" hidden="1" customWidth="1"/>
    <col min="6150" max="6150" width="30.5" style="56" customWidth="1"/>
    <col min="6151" max="6151" width="18" style="56" customWidth="1"/>
    <col min="6152" max="6156" width="10.6640625" style="56" customWidth="1"/>
    <col min="6157" max="6161" width="0" style="56" hidden="1" customWidth="1"/>
    <col min="6162" max="6190" width="18" style="56" customWidth="1"/>
    <col min="6191" max="6197" width="10.6640625" style="56" customWidth="1"/>
    <col min="6198" max="6389" width="49.5" style="56"/>
    <col min="6390" max="6390" width="0" style="56" hidden="1" customWidth="1"/>
    <col min="6391" max="6391" width="18.6640625" style="56" customWidth="1"/>
    <col min="6392" max="6392" width="77" style="56" customWidth="1"/>
    <col min="6393" max="6393" width="23.5" style="56" bestFit="1" customWidth="1"/>
    <col min="6394" max="6394" width="13.5" style="56" bestFit="1" customWidth="1"/>
    <col min="6395" max="6395" width="13.1640625" style="56" bestFit="1" customWidth="1"/>
    <col min="6396" max="6396" width="9.5" style="56" customWidth="1"/>
    <col min="6397" max="6405" width="0" style="56" hidden="1" customWidth="1"/>
    <col min="6406" max="6406" width="30.5" style="56" customWidth="1"/>
    <col min="6407" max="6407" width="18" style="56" customWidth="1"/>
    <col min="6408" max="6412" width="10.6640625" style="56" customWidth="1"/>
    <col min="6413" max="6417" width="0" style="56" hidden="1" customWidth="1"/>
    <col min="6418" max="6446" width="18" style="56" customWidth="1"/>
    <col min="6447" max="6453" width="10.6640625" style="56" customWidth="1"/>
    <col min="6454" max="6645" width="49.5" style="56"/>
    <col min="6646" max="6646" width="0" style="56" hidden="1" customWidth="1"/>
    <col min="6647" max="6647" width="18.6640625" style="56" customWidth="1"/>
    <col min="6648" max="6648" width="77" style="56" customWidth="1"/>
    <col min="6649" max="6649" width="23.5" style="56" bestFit="1" customWidth="1"/>
    <col min="6650" max="6650" width="13.5" style="56" bestFit="1" customWidth="1"/>
    <col min="6651" max="6651" width="13.1640625" style="56" bestFit="1" customWidth="1"/>
    <col min="6652" max="6652" width="9.5" style="56" customWidth="1"/>
    <col min="6653" max="6661" width="0" style="56" hidden="1" customWidth="1"/>
    <col min="6662" max="6662" width="30.5" style="56" customWidth="1"/>
    <col min="6663" max="6663" width="18" style="56" customWidth="1"/>
    <col min="6664" max="6668" width="10.6640625" style="56" customWidth="1"/>
    <col min="6669" max="6673" width="0" style="56" hidden="1" customWidth="1"/>
    <col min="6674" max="6702" width="18" style="56" customWidth="1"/>
    <col min="6703" max="6709" width="10.6640625" style="56" customWidth="1"/>
    <col min="6710" max="6901" width="49.5" style="56"/>
    <col min="6902" max="6902" width="0" style="56" hidden="1" customWidth="1"/>
    <col min="6903" max="6903" width="18.6640625" style="56" customWidth="1"/>
    <col min="6904" max="6904" width="77" style="56" customWidth="1"/>
    <col min="6905" max="6905" width="23.5" style="56" bestFit="1" customWidth="1"/>
    <col min="6906" max="6906" width="13.5" style="56" bestFit="1" customWidth="1"/>
    <col min="6907" max="6907" width="13.1640625" style="56" bestFit="1" customWidth="1"/>
    <col min="6908" max="6908" width="9.5" style="56" customWidth="1"/>
    <col min="6909" max="6917" width="0" style="56" hidden="1" customWidth="1"/>
    <col min="6918" max="6918" width="30.5" style="56" customWidth="1"/>
    <col min="6919" max="6919" width="18" style="56" customWidth="1"/>
    <col min="6920" max="6924" width="10.6640625" style="56" customWidth="1"/>
    <col min="6925" max="6929" width="0" style="56" hidden="1" customWidth="1"/>
    <col min="6930" max="6958" width="18" style="56" customWidth="1"/>
    <col min="6959" max="6965" width="10.6640625" style="56" customWidth="1"/>
    <col min="6966" max="7157" width="49.5" style="56"/>
    <col min="7158" max="7158" width="0" style="56" hidden="1" customWidth="1"/>
    <col min="7159" max="7159" width="18.6640625" style="56" customWidth="1"/>
    <col min="7160" max="7160" width="77" style="56" customWidth="1"/>
    <col min="7161" max="7161" width="23.5" style="56" bestFit="1" customWidth="1"/>
    <col min="7162" max="7162" width="13.5" style="56" bestFit="1" customWidth="1"/>
    <col min="7163" max="7163" width="13.1640625" style="56" bestFit="1" customWidth="1"/>
    <col min="7164" max="7164" width="9.5" style="56" customWidth="1"/>
    <col min="7165" max="7173" width="0" style="56" hidden="1" customWidth="1"/>
    <col min="7174" max="7174" width="30.5" style="56" customWidth="1"/>
    <col min="7175" max="7175" width="18" style="56" customWidth="1"/>
    <col min="7176" max="7180" width="10.6640625" style="56" customWidth="1"/>
    <col min="7181" max="7185" width="0" style="56" hidden="1" customWidth="1"/>
    <col min="7186" max="7214" width="18" style="56" customWidth="1"/>
    <col min="7215" max="7221" width="10.6640625" style="56" customWidth="1"/>
    <col min="7222" max="7413" width="49.5" style="56"/>
    <col min="7414" max="7414" width="0" style="56" hidden="1" customWidth="1"/>
    <col min="7415" max="7415" width="18.6640625" style="56" customWidth="1"/>
    <col min="7416" max="7416" width="77" style="56" customWidth="1"/>
    <col min="7417" max="7417" width="23.5" style="56" bestFit="1" customWidth="1"/>
    <col min="7418" max="7418" width="13.5" style="56" bestFit="1" customWidth="1"/>
    <col min="7419" max="7419" width="13.1640625" style="56" bestFit="1" customWidth="1"/>
    <col min="7420" max="7420" width="9.5" style="56" customWidth="1"/>
    <col min="7421" max="7429" width="0" style="56" hidden="1" customWidth="1"/>
    <col min="7430" max="7430" width="30.5" style="56" customWidth="1"/>
    <col min="7431" max="7431" width="18" style="56" customWidth="1"/>
    <col min="7432" max="7436" width="10.6640625" style="56" customWidth="1"/>
    <col min="7437" max="7441" width="0" style="56" hidden="1" customWidth="1"/>
    <col min="7442" max="7470" width="18" style="56" customWidth="1"/>
    <col min="7471" max="7477" width="10.6640625" style="56" customWidth="1"/>
    <col min="7478" max="7669" width="49.5" style="56"/>
    <col min="7670" max="7670" width="0" style="56" hidden="1" customWidth="1"/>
    <col min="7671" max="7671" width="18.6640625" style="56" customWidth="1"/>
    <col min="7672" max="7672" width="77" style="56" customWidth="1"/>
    <col min="7673" max="7673" width="23.5" style="56" bestFit="1" customWidth="1"/>
    <col min="7674" max="7674" width="13.5" style="56" bestFit="1" customWidth="1"/>
    <col min="7675" max="7675" width="13.1640625" style="56" bestFit="1" customWidth="1"/>
    <col min="7676" max="7676" width="9.5" style="56" customWidth="1"/>
    <col min="7677" max="7685" width="0" style="56" hidden="1" customWidth="1"/>
    <col min="7686" max="7686" width="30.5" style="56" customWidth="1"/>
    <col min="7687" max="7687" width="18" style="56" customWidth="1"/>
    <col min="7688" max="7692" width="10.6640625" style="56" customWidth="1"/>
    <col min="7693" max="7697" width="0" style="56" hidden="1" customWidth="1"/>
    <col min="7698" max="7726" width="18" style="56" customWidth="1"/>
    <col min="7727" max="7733" width="10.6640625" style="56" customWidth="1"/>
    <col min="7734" max="7925" width="49.5" style="56"/>
    <col min="7926" max="7926" width="0" style="56" hidden="1" customWidth="1"/>
    <col min="7927" max="7927" width="18.6640625" style="56" customWidth="1"/>
    <col min="7928" max="7928" width="77" style="56" customWidth="1"/>
    <col min="7929" max="7929" width="23.5" style="56" bestFit="1" customWidth="1"/>
    <col min="7930" max="7930" width="13.5" style="56" bestFit="1" customWidth="1"/>
    <col min="7931" max="7931" width="13.1640625" style="56" bestFit="1" customWidth="1"/>
    <col min="7932" max="7932" width="9.5" style="56" customWidth="1"/>
    <col min="7933" max="7941" width="0" style="56" hidden="1" customWidth="1"/>
    <col min="7942" max="7942" width="30.5" style="56" customWidth="1"/>
    <col min="7943" max="7943" width="18" style="56" customWidth="1"/>
    <col min="7944" max="7948" width="10.6640625" style="56" customWidth="1"/>
    <col min="7949" max="7953" width="0" style="56" hidden="1" customWidth="1"/>
    <col min="7954" max="7982" width="18" style="56" customWidth="1"/>
    <col min="7983" max="7989" width="10.6640625" style="56" customWidth="1"/>
    <col min="7990" max="8181" width="49.5" style="56"/>
    <col min="8182" max="8182" width="0" style="56" hidden="1" customWidth="1"/>
    <col min="8183" max="8183" width="18.6640625" style="56" customWidth="1"/>
    <col min="8184" max="8184" width="77" style="56" customWidth="1"/>
    <col min="8185" max="8185" width="23.5" style="56" bestFit="1" customWidth="1"/>
    <col min="8186" max="8186" width="13.5" style="56" bestFit="1" customWidth="1"/>
    <col min="8187" max="8187" width="13.1640625" style="56" bestFit="1" customWidth="1"/>
    <col min="8188" max="8188" width="9.5" style="56" customWidth="1"/>
    <col min="8189" max="8197" width="0" style="56" hidden="1" customWidth="1"/>
    <col min="8198" max="8198" width="30.5" style="56" customWidth="1"/>
    <col min="8199" max="8199" width="18" style="56" customWidth="1"/>
    <col min="8200" max="8204" width="10.6640625" style="56" customWidth="1"/>
    <col min="8205" max="8209" width="0" style="56" hidden="1" customWidth="1"/>
    <col min="8210" max="8238" width="18" style="56" customWidth="1"/>
    <col min="8239" max="8245" width="10.6640625" style="56" customWidth="1"/>
    <col min="8246" max="8437" width="49.5" style="56"/>
    <col min="8438" max="8438" width="0" style="56" hidden="1" customWidth="1"/>
    <col min="8439" max="8439" width="18.6640625" style="56" customWidth="1"/>
    <col min="8440" max="8440" width="77" style="56" customWidth="1"/>
    <col min="8441" max="8441" width="23.5" style="56" bestFit="1" customWidth="1"/>
    <col min="8442" max="8442" width="13.5" style="56" bestFit="1" customWidth="1"/>
    <col min="8443" max="8443" width="13.1640625" style="56" bestFit="1" customWidth="1"/>
    <col min="8444" max="8444" width="9.5" style="56" customWidth="1"/>
    <col min="8445" max="8453" width="0" style="56" hidden="1" customWidth="1"/>
    <col min="8454" max="8454" width="30.5" style="56" customWidth="1"/>
    <col min="8455" max="8455" width="18" style="56" customWidth="1"/>
    <col min="8456" max="8460" width="10.6640625" style="56" customWidth="1"/>
    <col min="8461" max="8465" width="0" style="56" hidden="1" customWidth="1"/>
    <col min="8466" max="8494" width="18" style="56" customWidth="1"/>
    <col min="8495" max="8501" width="10.6640625" style="56" customWidth="1"/>
    <col min="8502" max="8693" width="49.5" style="56"/>
    <col min="8694" max="8694" width="0" style="56" hidden="1" customWidth="1"/>
    <col min="8695" max="8695" width="18.6640625" style="56" customWidth="1"/>
    <col min="8696" max="8696" width="77" style="56" customWidth="1"/>
    <col min="8697" max="8697" width="23.5" style="56" bestFit="1" customWidth="1"/>
    <col min="8698" max="8698" width="13.5" style="56" bestFit="1" customWidth="1"/>
    <col min="8699" max="8699" width="13.1640625" style="56" bestFit="1" customWidth="1"/>
    <col min="8700" max="8700" width="9.5" style="56" customWidth="1"/>
    <col min="8701" max="8709" width="0" style="56" hidden="1" customWidth="1"/>
    <col min="8710" max="8710" width="30.5" style="56" customWidth="1"/>
    <col min="8711" max="8711" width="18" style="56" customWidth="1"/>
    <col min="8712" max="8716" width="10.6640625" style="56" customWidth="1"/>
    <col min="8717" max="8721" width="0" style="56" hidden="1" customWidth="1"/>
    <col min="8722" max="8750" width="18" style="56" customWidth="1"/>
    <col min="8751" max="8757" width="10.6640625" style="56" customWidth="1"/>
    <col min="8758" max="8949" width="49.5" style="56"/>
    <col min="8950" max="8950" width="0" style="56" hidden="1" customWidth="1"/>
    <col min="8951" max="8951" width="18.6640625" style="56" customWidth="1"/>
    <col min="8952" max="8952" width="77" style="56" customWidth="1"/>
    <col min="8953" max="8953" width="23.5" style="56" bestFit="1" customWidth="1"/>
    <col min="8954" max="8954" width="13.5" style="56" bestFit="1" customWidth="1"/>
    <col min="8955" max="8955" width="13.1640625" style="56" bestFit="1" customWidth="1"/>
    <col min="8956" max="8956" width="9.5" style="56" customWidth="1"/>
    <col min="8957" max="8965" width="0" style="56" hidden="1" customWidth="1"/>
    <col min="8966" max="8966" width="30.5" style="56" customWidth="1"/>
    <col min="8967" max="8967" width="18" style="56" customWidth="1"/>
    <col min="8968" max="8972" width="10.6640625" style="56" customWidth="1"/>
    <col min="8973" max="8977" width="0" style="56" hidden="1" customWidth="1"/>
    <col min="8978" max="9006" width="18" style="56" customWidth="1"/>
    <col min="9007" max="9013" width="10.6640625" style="56" customWidth="1"/>
    <col min="9014" max="9205" width="49.5" style="56"/>
    <col min="9206" max="9206" width="0" style="56" hidden="1" customWidth="1"/>
    <col min="9207" max="9207" width="18.6640625" style="56" customWidth="1"/>
    <col min="9208" max="9208" width="77" style="56" customWidth="1"/>
    <col min="9209" max="9209" width="23.5" style="56" bestFit="1" customWidth="1"/>
    <col min="9210" max="9210" width="13.5" style="56" bestFit="1" customWidth="1"/>
    <col min="9211" max="9211" width="13.1640625" style="56" bestFit="1" customWidth="1"/>
    <col min="9212" max="9212" width="9.5" style="56" customWidth="1"/>
    <col min="9213" max="9221" width="0" style="56" hidden="1" customWidth="1"/>
    <col min="9222" max="9222" width="30.5" style="56" customWidth="1"/>
    <col min="9223" max="9223" width="18" style="56" customWidth="1"/>
    <col min="9224" max="9228" width="10.6640625" style="56" customWidth="1"/>
    <col min="9229" max="9233" width="0" style="56" hidden="1" customWidth="1"/>
    <col min="9234" max="9262" width="18" style="56" customWidth="1"/>
    <col min="9263" max="9269" width="10.6640625" style="56" customWidth="1"/>
    <col min="9270" max="9461" width="49.5" style="56"/>
    <col min="9462" max="9462" width="0" style="56" hidden="1" customWidth="1"/>
    <col min="9463" max="9463" width="18.6640625" style="56" customWidth="1"/>
    <col min="9464" max="9464" width="77" style="56" customWidth="1"/>
    <col min="9465" max="9465" width="23.5" style="56" bestFit="1" customWidth="1"/>
    <col min="9466" max="9466" width="13.5" style="56" bestFit="1" customWidth="1"/>
    <col min="9467" max="9467" width="13.1640625" style="56" bestFit="1" customWidth="1"/>
    <col min="9468" max="9468" width="9.5" style="56" customWidth="1"/>
    <col min="9469" max="9477" width="0" style="56" hidden="1" customWidth="1"/>
    <col min="9478" max="9478" width="30.5" style="56" customWidth="1"/>
    <col min="9479" max="9479" width="18" style="56" customWidth="1"/>
    <col min="9480" max="9484" width="10.6640625" style="56" customWidth="1"/>
    <col min="9485" max="9489" width="0" style="56" hidden="1" customWidth="1"/>
    <col min="9490" max="9518" width="18" style="56" customWidth="1"/>
    <col min="9519" max="9525" width="10.6640625" style="56" customWidth="1"/>
    <col min="9526" max="9717" width="49.5" style="56"/>
    <col min="9718" max="9718" width="0" style="56" hidden="1" customWidth="1"/>
    <col min="9719" max="9719" width="18.6640625" style="56" customWidth="1"/>
    <col min="9720" max="9720" width="77" style="56" customWidth="1"/>
    <col min="9721" max="9721" width="23.5" style="56" bestFit="1" customWidth="1"/>
    <col min="9722" max="9722" width="13.5" style="56" bestFit="1" customWidth="1"/>
    <col min="9723" max="9723" width="13.1640625" style="56" bestFit="1" customWidth="1"/>
    <col min="9724" max="9724" width="9.5" style="56" customWidth="1"/>
    <col min="9725" max="9733" width="0" style="56" hidden="1" customWidth="1"/>
    <col min="9734" max="9734" width="30.5" style="56" customWidth="1"/>
    <col min="9735" max="9735" width="18" style="56" customWidth="1"/>
    <col min="9736" max="9740" width="10.6640625" style="56" customWidth="1"/>
    <col min="9741" max="9745" width="0" style="56" hidden="1" customWidth="1"/>
    <col min="9746" max="9774" width="18" style="56" customWidth="1"/>
    <col min="9775" max="9781" width="10.6640625" style="56" customWidth="1"/>
    <col min="9782" max="9973" width="49.5" style="56"/>
    <col min="9974" max="9974" width="0" style="56" hidden="1" customWidth="1"/>
    <col min="9975" max="9975" width="18.6640625" style="56" customWidth="1"/>
    <col min="9976" max="9976" width="77" style="56" customWidth="1"/>
    <col min="9977" max="9977" width="23.5" style="56" bestFit="1" customWidth="1"/>
    <col min="9978" max="9978" width="13.5" style="56" bestFit="1" customWidth="1"/>
    <col min="9979" max="9979" width="13.1640625" style="56" bestFit="1" customWidth="1"/>
    <col min="9980" max="9980" width="9.5" style="56" customWidth="1"/>
    <col min="9981" max="9989" width="0" style="56" hidden="1" customWidth="1"/>
    <col min="9990" max="9990" width="30.5" style="56" customWidth="1"/>
    <col min="9991" max="9991" width="18" style="56" customWidth="1"/>
    <col min="9992" max="9996" width="10.6640625" style="56" customWidth="1"/>
    <col min="9997" max="10001" width="0" style="56" hidden="1" customWidth="1"/>
    <col min="10002" max="10030" width="18" style="56" customWidth="1"/>
    <col min="10031" max="10037" width="10.6640625" style="56" customWidth="1"/>
    <col min="10038" max="10229" width="49.5" style="56"/>
    <col min="10230" max="10230" width="0" style="56" hidden="1" customWidth="1"/>
    <col min="10231" max="10231" width="18.6640625" style="56" customWidth="1"/>
    <col min="10232" max="10232" width="77" style="56" customWidth="1"/>
    <col min="10233" max="10233" width="23.5" style="56" bestFit="1" customWidth="1"/>
    <col min="10234" max="10234" width="13.5" style="56" bestFit="1" customWidth="1"/>
    <col min="10235" max="10235" width="13.1640625" style="56" bestFit="1" customWidth="1"/>
    <col min="10236" max="10236" width="9.5" style="56" customWidth="1"/>
    <col min="10237" max="10245" width="0" style="56" hidden="1" customWidth="1"/>
    <col min="10246" max="10246" width="30.5" style="56" customWidth="1"/>
    <col min="10247" max="10247" width="18" style="56" customWidth="1"/>
    <col min="10248" max="10252" width="10.6640625" style="56" customWidth="1"/>
    <col min="10253" max="10257" width="0" style="56" hidden="1" customWidth="1"/>
    <col min="10258" max="10286" width="18" style="56" customWidth="1"/>
    <col min="10287" max="10293" width="10.6640625" style="56" customWidth="1"/>
    <col min="10294" max="10485" width="49.5" style="56"/>
    <col min="10486" max="10486" width="0" style="56" hidden="1" customWidth="1"/>
    <col min="10487" max="10487" width="18.6640625" style="56" customWidth="1"/>
    <col min="10488" max="10488" width="77" style="56" customWidth="1"/>
    <col min="10489" max="10489" width="23.5" style="56" bestFit="1" customWidth="1"/>
    <col min="10490" max="10490" width="13.5" style="56" bestFit="1" customWidth="1"/>
    <col min="10491" max="10491" width="13.1640625" style="56" bestFit="1" customWidth="1"/>
    <col min="10492" max="10492" width="9.5" style="56" customWidth="1"/>
    <col min="10493" max="10501" width="0" style="56" hidden="1" customWidth="1"/>
    <col min="10502" max="10502" width="30.5" style="56" customWidth="1"/>
    <col min="10503" max="10503" width="18" style="56" customWidth="1"/>
    <col min="10504" max="10508" width="10.6640625" style="56" customWidth="1"/>
    <col min="10509" max="10513" width="0" style="56" hidden="1" customWidth="1"/>
    <col min="10514" max="10542" width="18" style="56" customWidth="1"/>
    <col min="10543" max="10549" width="10.6640625" style="56" customWidth="1"/>
    <col min="10550" max="10741" width="49.5" style="56"/>
    <col min="10742" max="10742" width="0" style="56" hidden="1" customWidth="1"/>
    <col min="10743" max="10743" width="18.6640625" style="56" customWidth="1"/>
    <col min="10744" max="10744" width="77" style="56" customWidth="1"/>
    <col min="10745" max="10745" width="23.5" style="56" bestFit="1" customWidth="1"/>
    <col min="10746" max="10746" width="13.5" style="56" bestFit="1" customWidth="1"/>
    <col min="10747" max="10747" width="13.1640625" style="56" bestFit="1" customWidth="1"/>
    <col min="10748" max="10748" width="9.5" style="56" customWidth="1"/>
    <col min="10749" max="10757" width="0" style="56" hidden="1" customWidth="1"/>
    <col min="10758" max="10758" width="30.5" style="56" customWidth="1"/>
    <col min="10759" max="10759" width="18" style="56" customWidth="1"/>
    <col min="10760" max="10764" width="10.6640625" style="56" customWidth="1"/>
    <col min="10765" max="10769" width="0" style="56" hidden="1" customWidth="1"/>
    <col min="10770" max="10798" width="18" style="56" customWidth="1"/>
    <col min="10799" max="10805" width="10.6640625" style="56" customWidth="1"/>
    <col min="10806" max="10997" width="49.5" style="56"/>
    <col min="10998" max="10998" width="0" style="56" hidden="1" customWidth="1"/>
    <col min="10999" max="10999" width="18.6640625" style="56" customWidth="1"/>
    <col min="11000" max="11000" width="77" style="56" customWidth="1"/>
    <col min="11001" max="11001" width="23.5" style="56" bestFit="1" customWidth="1"/>
    <col min="11002" max="11002" width="13.5" style="56" bestFit="1" customWidth="1"/>
    <col min="11003" max="11003" width="13.1640625" style="56" bestFit="1" customWidth="1"/>
    <col min="11004" max="11004" width="9.5" style="56" customWidth="1"/>
    <col min="11005" max="11013" width="0" style="56" hidden="1" customWidth="1"/>
    <col min="11014" max="11014" width="30.5" style="56" customWidth="1"/>
    <col min="11015" max="11015" width="18" style="56" customWidth="1"/>
    <col min="11016" max="11020" width="10.6640625" style="56" customWidth="1"/>
    <col min="11021" max="11025" width="0" style="56" hidden="1" customWidth="1"/>
    <col min="11026" max="11054" width="18" style="56" customWidth="1"/>
    <col min="11055" max="11061" width="10.6640625" style="56" customWidth="1"/>
    <col min="11062" max="11253" width="49.5" style="56"/>
    <col min="11254" max="11254" width="0" style="56" hidden="1" customWidth="1"/>
    <col min="11255" max="11255" width="18.6640625" style="56" customWidth="1"/>
    <col min="11256" max="11256" width="77" style="56" customWidth="1"/>
    <col min="11257" max="11257" width="23.5" style="56" bestFit="1" customWidth="1"/>
    <col min="11258" max="11258" width="13.5" style="56" bestFit="1" customWidth="1"/>
    <col min="11259" max="11259" width="13.1640625" style="56" bestFit="1" customWidth="1"/>
    <col min="11260" max="11260" width="9.5" style="56" customWidth="1"/>
    <col min="11261" max="11269" width="0" style="56" hidden="1" customWidth="1"/>
    <col min="11270" max="11270" width="30.5" style="56" customWidth="1"/>
    <col min="11271" max="11271" width="18" style="56" customWidth="1"/>
    <col min="11272" max="11276" width="10.6640625" style="56" customWidth="1"/>
    <col min="11277" max="11281" width="0" style="56" hidden="1" customWidth="1"/>
    <col min="11282" max="11310" width="18" style="56" customWidth="1"/>
    <col min="11311" max="11317" width="10.6640625" style="56" customWidth="1"/>
    <col min="11318" max="11509" width="49.5" style="56"/>
    <col min="11510" max="11510" width="0" style="56" hidden="1" customWidth="1"/>
    <col min="11511" max="11511" width="18.6640625" style="56" customWidth="1"/>
    <col min="11512" max="11512" width="77" style="56" customWidth="1"/>
    <col min="11513" max="11513" width="23.5" style="56" bestFit="1" customWidth="1"/>
    <col min="11514" max="11514" width="13.5" style="56" bestFit="1" customWidth="1"/>
    <col min="11515" max="11515" width="13.1640625" style="56" bestFit="1" customWidth="1"/>
    <col min="11516" max="11516" width="9.5" style="56" customWidth="1"/>
    <col min="11517" max="11525" width="0" style="56" hidden="1" customWidth="1"/>
    <col min="11526" max="11526" width="30.5" style="56" customWidth="1"/>
    <col min="11527" max="11527" width="18" style="56" customWidth="1"/>
    <col min="11528" max="11532" width="10.6640625" style="56" customWidth="1"/>
    <col min="11533" max="11537" width="0" style="56" hidden="1" customWidth="1"/>
    <col min="11538" max="11566" width="18" style="56" customWidth="1"/>
    <col min="11567" max="11573" width="10.6640625" style="56" customWidth="1"/>
    <col min="11574" max="11765" width="49.5" style="56"/>
    <col min="11766" max="11766" width="0" style="56" hidden="1" customWidth="1"/>
    <col min="11767" max="11767" width="18.6640625" style="56" customWidth="1"/>
    <col min="11768" max="11768" width="77" style="56" customWidth="1"/>
    <col min="11769" max="11769" width="23.5" style="56" bestFit="1" customWidth="1"/>
    <col min="11770" max="11770" width="13.5" style="56" bestFit="1" customWidth="1"/>
    <col min="11771" max="11771" width="13.1640625" style="56" bestFit="1" customWidth="1"/>
    <col min="11772" max="11772" width="9.5" style="56" customWidth="1"/>
    <col min="11773" max="11781" width="0" style="56" hidden="1" customWidth="1"/>
    <col min="11782" max="11782" width="30.5" style="56" customWidth="1"/>
    <col min="11783" max="11783" width="18" style="56" customWidth="1"/>
    <col min="11784" max="11788" width="10.6640625" style="56" customWidth="1"/>
    <col min="11789" max="11793" width="0" style="56" hidden="1" customWidth="1"/>
    <col min="11794" max="11822" width="18" style="56" customWidth="1"/>
    <col min="11823" max="11829" width="10.6640625" style="56" customWidth="1"/>
    <col min="11830" max="12021" width="49.5" style="56"/>
    <col min="12022" max="12022" width="0" style="56" hidden="1" customWidth="1"/>
    <col min="12023" max="12023" width="18.6640625" style="56" customWidth="1"/>
    <col min="12024" max="12024" width="77" style="56" customWidth="1"/>
    <col min="12025" max="12025" width="23.5" style="56" bestFit="1" customWidth="1"/>
    <col min="12026" max="12026" width="13.5" style="56" bestFit="1" customWidth="1"/>
    <col min="12027" max="12027" width="13.1640625" style="56" bestFit="1" customWidth="1"/>
    <col min="12028" max="12028" width="9.5" style="56" customWidth="1"/>
    <col min="12029" max="12037" width="0" style="56" hidden="1" customWidth="1"/>
    <col min="12038" max="12038" width="30.5" style="56" customWidth="1"/>
    <col min="12039" max="12039" width="18" style="56" customWidth="1"/>
    <col min="12040" max="12044" width="10.6640625" style="56" customWidth="1"/>
    <col min="12045" max="12049" width="0" style="56" hidden="1" customWidth="1"/>
    <col min="12050" max="12078" width="18" style="56" customWidth="1"/>
    <col min="12079" max="12085" width="10.6640625" style="56" customWidth="1"/>
    <col min="12086" max="12277" width="49.5" style="56"/>
    <col min="12278" max="12278" width="0" style="56" hidden="1" customWidth="1"/>
    <col min="12279" max="12279" width="18.6640625" style="56" customWidth="1"/>
    <col min="12280" max="12280" width="77" style="56" customWidth="1"/>
    <col min="12281" max="12281" width="23.5" style="56" bestFit="1" customWidth="1"/>
    <col min="12282" max="12282" width="13.5" style="56" bestFit="1" customWidth="1"/>
    <col min="12283" max="12283" width="13.1640625" style="56" bestFit="1" customWidth="1"/>
    <col min="12284" max="12284" width="9.5" style="56" customWidth="1"/>
    <col min="12285" max="12293" width="0" style="56" hidden="1" customWidth="1"/>
    <col min="12294" max="12294" width="30.5" style="56" customWidth="1"/>
    <col min="12295" max="12295" width="18" style="56" customWidth="1"/>
    <col min="12296" max="12300" width="10.6640625" style="56" customWidth="1"/>
    <col min="12301" max="12305" width="0" style="56" hidden="1" customWidth="1"/>
    <col min="12306" max="12334" width="18" style="56" customWidth="1"/>
    <col min="12335" max="12341" width="10.6640625" style="56" customWidth="1"/>
    <col min="12342" max="12533" width="49.5" style="56"/>
    <col min="12534" max="12534" width="0" style="56" hidden="1" customWidth="1"/>
    <col min="12535" max="12535" width="18.6640625" style="56" customWidth="1"/>
    <col min="12536" max="12536" width="77" style="56" customWidth="1"/>
    <col min="12537" max="12537" width="23.5" style="56" bestFit="1" customWidth="1"/>
    <col min="12538" max="12538" width="13.5" style="56" bestFit="1" customWidth="1"/>
    <col min="12539" max="12539" width="13.1640625" style="56" bestFit="1" customWidth="1"/>
    <col min="12540" max="12540" width="9.5" style="56" customWidth="1"/>
    <col min="12541" max="12549" width="0" style="56" hidden="1" customWidth="1"/>
    <col min="12550" max="12550" width="30.5" style="56" customWidth="1"/>
    <col min="12551" max="12551" width="18" style="56" customWidth="1"/>
    <col min="12552" max="12556" width="10.6640625" style="56" customWidth="1"/>
    <col min="12557" max="12561" width="0" style="56" hidden="1" customWidth="1"/>
    <col min="12562" max="12590" width="18" style="56" customWidth="1"/>
    <col min="12591" max="12597" width="10.6640625" style="56" customWidth="1"/>
    <col min="12598" max="12789" width="49.5" style="56"/>
    <col min="12790" max="12790" width="0" style="56" hidden="1" customWidth="1"/>
    <col min="12791" max="12791" width="18.6640625" style="56" customWidth="1"/>
    <col min="12792" max="12792" width="77" style="56" customWidth="1"/>
    <col min="12793" max="12793" width="23.5" style="56" bestFit="1" customWidth="1"/>
    <col min="12794" max="12794" width="13.5" style="56" bestFit="1" customWidth="1"/>
    <col min="12795" max="12795" width="13.1640625" style="56" bestFit="1" customWidth="1"/>
    <col min="12796" max="12796" width="9.5" style="56" customWidth="1"/>
    <col min="12797" max="12805" width="0" style="56" hidden="1" customWidth="1"/>
    <col min="12806" max="12806" width="30.5" style="56" customWidth="1"/>
    <col min="12807" max="12807" width="18" style="56" customWidth="1"/>
    <col min="12808" max="12812" width="10.6640625" style="56" customWidth="1"/>
    <col min="12813" max="12817" width="0" style="56" hidden="1" customWidth="1"/>
    <col min="12818" max="12846" width="18" style="56" customWidth="1"/>
    <col min="12847" max="12853" width="10.6640625" style="56" customWidth="1"/>
    <col min="12854" max="13045" width="49.5" style="56"/>
    <col min="13046" max="13046" width="0" style="56" hidden="1" customWidth="1"/>
    <col min="13047" max="13047" width="18.6640625" style="56" customWidth="1"/>
    <col min="13048" max="13048" width="77" style="56" customWidth="1"/>
    <col min="13049" max="13049" width="23.5" style="56" bestFit="1" customWidth="1"/>
    <col min="13050" max="13050" width="13.5" style="56" bestFit="1" customWidth="1"/>
    <col min="13051" max="13051" width="13.1640625" style="56" bestFit="1" customWidth="1"/>
    <col min="13052" max="13052" width="9.5" style="56" customWidth="1"/>
    <col min="13053" max="13061" width="0" style="56" hidden="1" customWidth="1"/>
    <col min="13062" max="13062" width="30.5" style="56" customWidth="1"/>
    <col min="13063" max="13063" width="18" style="56" customWidth="1"/>
    <col min="13064" max="13068" width="10.6640625" style="56" customWidth="1"/>
    <col min="13069" max="13073" width="0" style="56" hidden="1" customWidth="1"/>
    <col min="13074" max="13102" width="18" style="56" customWidth="1"/>
    <col min="13103" max="13109" width="10.6640625" style="56" customWidth="1"/>
    <col min="13110" max="13301" width="49.5" style="56"/>
    <col min="13302" max="13302" width="0" style="56" hidden="1" customWidth="1"/>
    <col min="13303" max="13303" width="18.6640625" style="56" customWidth="1"/>
    <col min="13304" max="13304" width="77" style="56" customWidth="1"/>
    <col min="13305" max="13305" width="23.5" style="56" bestFit="1" customWidth="1"/>
    <col min="13306" max="13306" width="13.5" style="56" bestFit="1" customWidth="1"/>
    <col min="13307" max="13307" width="13.1640625" style="56" bestFit="1" customWidth="1"/>
    <col min="13308" max="13308" width="9.5" style="56" customWidth="1"/>
    <col min="13309" max="13317" width="0" style="56" hidden="1" customWidth="1"/>
    <col min="13318" max="13318" width="30.5" style="56" customWidth="1"/>
    <col min="13319" max="13319" width="18" style="56" customWidth="1"/>
    <col min="13320" max="13324" width="10.6640625" style="56" customWidth="1"/>
    <col min="13325" max="13329" width="0" style="56" hidden="1" customWidth="1"/>
    <col min="13330" max="13358" width="18" style="56" customWidth="1"/>
    <col min="13359" max="13365" width="10.6640625" style="56" customWidth="1"/>
    <col min="13366" max="13557" width="49.5" style="56"/>
    <col min="13558" max="13558" width="0" style="56" hidden="1" customWidth="1"/>
    <col min="13559" max="13559" width="18.6640625" style="56" customWidth="1"/>
    <col min="13560" max="13560" width="77" style="56" customWidth="1"/>
    <col min="13561" max="13561" width="23.5" style="56" bestFit="1" customWidth="1"/>
    <col min="13562" max="13562" width="13.5" style="56" bestFit="1" customWidth="1"/>
    <col min="13563" max="13563" width="13.1640625" style="56" bestFit="1" customWidth="1"/>
    <col min="13564" max="13564" width="9.5" style="56" customWidth="1"/>
    <col min="13565" max="13573" width="0" style="56" hidden="1" customWidth="1"/>
    <col min="13574" max="13574" width="30.5" style="56" customWidth="1"/>
    <col min="13575" max="13575" width="18" style="56" customWidth="1"/>
    <col min="13576" max="13580" width="10.6640625" style="56" customWidth="1"/>
    <col min="13581" max="13585" width="0" style="56" hidden="1" customWidth="1"/>
    <col min="13586" max="13614" width="18" style="56" customWidth="1"/>
    <col min="13615" max="13621" width="10.6640625" style="56" customWidth="1"/>
    <col min="13622" max="13813" width="49.5" style="56"/>
    <col min="13814" max="13814" width="0" style="56" hidden="1" customWidth="1"/>
    <col min="13815" max="13815" width="18.6640625" style="56" customWidth="1"/>
    <col min="13816" max="13816" width="77" style="56" customWidth="1"/>
    <col min="13817" max="13817" width="23.5" style="56" bestFit="1" customWidth="1"/>
    <col min="13818" max="13818" width="13.5" style="56" bestFit="1" customWidth="1"/>
    <col min="13819" max="13819" width="13.1640625" style="56" bestFit="1" customWidth="1"/>
    <col min="13820" max="13820" width="9.5" style="56" customWidth="1"/>
    <col min="13821" max="13829" width="0" style="56" hidden="1" customWidth="1"/>
    <col min="13830" max="13830" width="30.5" style="56" customWidth="1"/>
    <col min="13831" max="13831" width="18" style="56" customWidth="1"/>
    <col min="13832" max="13836" width="10.6640625" style="56" customWidth="1"/>
    <col min="13837" max="13841" width="0" style="56" hidden="1" customWidth="1"/>
    <col min="13842" max="13870" width="18" style="56" customWidth="1"/>
    <col min="13871" max="13877" width="10.6640625" style="56" customWidth="1"/>
    <col min="13878" max="14069" width="49.5" style="56"/>
    <col min="14070" max="14070" width="0" style="56" hidden="1" customWidth="1"/>
    <col min="14071" max="14071" width="18.6640625" style="56" customWidth="1"/>
    <col min="14072" max="14072" width="77" style="56" customWidth="1"/>
    <col min="14073" max="14073" width="23.5" style="56" bestFit="1" customWidth="1"/>
    <col min="14074" max="14074" width="13.5" style="56" bestFit="1" customWidth="1"/>
    <col min="14075" max="14075" width="13.1640625" style="56" bestFit="1" customWidth="1"/>
    <col min="14076" max="14076" width="9.5" style="56" customWidth="1"/>
    <col min="14077" max="14085" width="0" style="56" hidden="1" customWidth="1"/>
    <col min="14086" max="14086" width="30.5" style="56" customWidth="1"/>
    <col min="14087" max="14087" width="18" style="56" customWidth="1"/>
    <col min="14088" max="14092" width="10.6640625" style="56" customWidth="1"/>
    <col min="14093" max="14097" width="0" style="56" hidden="1" customWidth="1"/>
    <col min="14098" max="14126" width="18" style="56" customWidth="1"/>
    <col min="14127" max="14133" width="10.6640625" style="56" customWidth="1"/>
    <col min="14134" max="14325" width="49.5" style="56"/>
    <col min="14326" max="14326" width="0" style="56" hidden="1" customWidth="1"/>
    <col min="14327" max="14327" width="18.6640625" style="56" customWidth="1"/>
    <col min="14328" max="14328" width="77" style="56" customWidth="1"/>
    <col min="14329" max="14329" width="23.5" style="56" bestFit="1" customWidth="1"/>
    <col min="14330" max="14330" width="13.5" style="56" bestFit="1" customWidth="1"/>
    <col min="14331" max="14331" width="13.1640625" style="56" bestFit="1" customWidth="1"/>
    <col min="14332" max="14332" width="9.5" style="56" customWidth="1"/>
    <col min="14333" max="14341" width="0" style="56" hidden="1" customWidth="1"/>
    <col min="14342" max="14342" width="30.5" style="56" customWidth="1"/>
    <col min="14343" max="14343" width="18" style="56" customWidth="1"/>
    <col min="14344" max="14348" width="10.6640625" style="56" customWidth="1"/>
    <col min="14349" max="14353" width="0" style="56" hidden="1" customWidth="1"/>
    <col min="14354" max="14382" width="18" style="56" customWidth="1"/>
    <col min="14383" max="14389" width="10.6640625" style="56" customWidth="1"/>
    <col min="14390" max="14581" width="49.5" style="56"/>
    <col min="14582" max="14582" width="0" style="56" hidden="1" customWidth="1"/>
    <col min="14583" max="14583" width="18.6640625" style="56" customWidth="1"/>
    <col min="14584" max="14584" width="77" style="56" customWidth="1"/>
    <col min="14585" max="14585" width="23.5" style="56" bestFit="1" customWidth="1"/>
    <col min="14586" max="14586" width="13.5" style="56" bestFit="1" customWidth="1"/>
    <col min="14587" max="14587" width="13.1640625" style="56" bestFit="1" customWidth="1"/>
    <col min="14588" max="14588" width="9.5" style="56" customWidth="1"/>
    <col min="14589" max="14597" width="0" style="56" hidden="1" customWidth="1"/>
    <col min="14598" max="14598" width="30.5" style="56" customWidth="1"/>
    <col min="14599" max="14599" width="18" style="56" customWidth="1"/>
    <col min="14600" max="14604" width="10.6640625" style="56" customWidth="1"/>
    <col min="14605" max="14609" width="0" style="56" hidden="1" customWidth="1"/>
    <col min="14610" max="14638" width="18" style="56" customWidth="1"/>
    <col min="14639" max="14645" width="10.6640625" style="56" customWidth="1"/>
    <col min="14646" max="14837" width="49.5" style="56"/>
    <col min="14838" max="14838" width="0" style="56" hidden="1" customWidth="1"/>
    <col min="14839" max="14839" width="18.6640625" style="56" customWidth="1"/>
    <col min="14840" max="14840" width="77" style="56" customWidth="1"/>
    <col min="14841" max="14841" width="23.5" style="56" bestFit="1" customWidth="1"/>
    <col min="14842" max="14842" width="13.5" style="56" bestFit="1" customWidth="1"/>
    <col min="14843" max="14843" width="13.1640625" style="56" bestFit="1" customWidth="1"/>
    <col min="14844" max="14844" width="9.5" style="56" customWidth="1"/>
    <col min="14845" max="14853" width="0" style="56" hidden="1" customWidth="1"/>
    <col min="14854" max="14854" width="30.5" style="56" customWidth="1"/>
    <col min="14855" max="14855" width="18" style="56" customWidth="1"/>
    <col min="14856" max="14860" width="10.6640625" style="56" customWidth="1"/>
    <col min="14861" max="14865" width="0" style="56" hidden="1" customWidth="1"/>
    <col min="14866" max="14894" width="18" style="56" customWidth="1"/>
    <col min="14895" max="14901" width="10.6640625" style="56" customWidth="1"/>
    <col min="14902" max="15093" width="49.5" style="56"/>
    <col min="15094" max="15094" width="0" style="56" hidden="1" customWidth="1"/>
    <col min="15095" max="15095" width="18.6640625" style="56" customWidth="1"/>
    <col min="15096" max="15096" width="77" style="56" customWidth="1"/>
    <col min="15097" max="15097" width="23.5" style="56" bestFit="1" customWidth="1"/>
    <col min="15098" max="15098" width="13.5" style="56" bestFit="1" customWidth="1"/>
    <col min="15099" max="15099" width="13.1640625" style="56" bestFit="1" customWidth="1"/>
    <col min="15100" max="15100" width="9.5" style="56" customWidth="1"/>
    <col min="15101" max="15109" width="0" style="56" hidden="1" customWidth="1"/>
    <col min="15110" max="15110" width="30.5" style="56" customWidth="1"/>
    <col min="15111" max="15111" width="18" style="56" customWidth="1"/>
    <col min="15112" max="15116" width="10.6640625" style="56" customWidth="1"/>
    <col min="15117" max="15121" width="0" style="56" hidden="1" customWidth="1"/>
    <col min="15122" max="15150" width="18" style="56" customWidth="1"/>
    <col min="15151" max="15157" width="10.6640625" style="56" customWidth="1"/>
    <col min="15158" max="15349" width="49.5" style="56"/>
    <col min="15350" max="15350" width="0" style="56" hidden="1" customWidth="1"/>
    <col min="15351" max="15351" width="18.6640625" style="56" customWidth="1"/>
    <col min="15352" max="15352" width="77" style="56" customWidth="1"/>
    <col min="15353" max="15353" width="23.5" style="56" bestFit="1" customWidth="1"/>
    <col min="15354" max="15354" width="13.5" style="56" bestFit="1" customWidth="1"/>
    <col min="15355" max="15355" width="13.1640625" style="56" bestFit="1" customWidth="1"/>
    <col min="15356" max="15356" width="9.5" style="56" customWidth="1"/>
    <col min="15357" max="15365" width="0" style="56" hidden="1" customWidth="1"/>
    <col min="15366" max="15366" width="30.5" style="56" customWidth="1"/>
    <col min="15367" max="15367" width="18" style="56" customWidth="1"/>
    <col min="15368" max="15372" width="10.6640625" style="56" customWidth="1"/>
    <col min="15373" max="15377" width="0" style="56" hidden="1" customWidth="1"/>
    <col min="15378" max="15406" width="18" style="56" customWidth="1"/>
    <col min="15407" max="15413" width="10.6640625" style="56" customWidth="1"/>
    <col min="15414" max="15605" width="49.5" style="56"/>
    <col min="15606" max="15606" width="0" style="56" hidden="1" customWidth="1"/>
    <col min="15607" max="15607" width="18.6640625" style="56" customWidth="1"/>
    <col min="15608" max="15608" width="77" style="56" customWidth="1"/>
    <col min="15609" max="15609" width="23.5" style="56" bestFit="1" customWidth="1"/>
    <col min="15610" max="15610" width="13.5" style="56" bestFit="1" customWidth="1"/>
    <col min="15611" max="15611" width="13.1640625" style="56" bestFit="1" customWidth="1"/>
    <col min="15612" max="15612" width="9.5" style="56" customWidth="1"/>
    <col min="15613" max="15621" width="0" style="56" hidden="1" customWidth="1"/>
    <col min="15622" max="15622" width="30.5" style="56" customWidth="1"/>
    <col min="15623" max="15623" width="18" style="56" customWidth="1"/>
    <col min="15624" max="15628" width="10.6640625" style="56" customWidth="1"/>
    <col min="15629" max="15633" width="0" style="56" hidden="1" customWidth="1"/>
    <col min="15634" max="15662" width="18" style="56" customWidth="1"/>
    <col min="15663" max="15669" width="10.6640625" style="56" customWidth="1"/>
    <col min="15670" max="15861" width="49.5" style="56"/>
    <col min="15862" max="15862" width="0" style="56" hidden="1" customWidth="1"/>
    <col min="15863" max="15863" width="18.6640625" style="56" customWidth="1"/>
    <col min="15864" max="15864" width="77" style="56" customWidth="1"/>
    <col min="15865" max="15865" width="23.5" style="56" bestFit="1" customWidth="1"/>
    <col min="15866" max="15866" width="13.5" style="56" bestFit="1" customWidth="1"/>
    <col min="15867" max="15867" width="13.1640625" style="56" bestFit="1" customWidth="1"/>
    <col min="15868" max="15868" width="9.5" style="56" customWidth="1"/>
    <col min="15869" max="15877" width="0" style="56" hidden="1" customWidth="1"/>
    <col min="15878" max="15878" width="30.5" style="56" customWidth="1"/>
    <col min="15879" max="15879" width="18" style="56" customWidth="1"/>
    <col min="15880" max="15884" width="10.6640625" style="56" customWidth="1"/>
    <col min="15885" max="15889" width="0" style="56" hidden="1" customWidth="1"/>
    <col min="15890" max="15918" width="18" style="56" customWidth="1"/>
    <col min="15919" max="15925" width="10.6640625" style="56" customWidth="1"/>
    <col min="15926" max="16117" width="49.5" style="56"/>
    <col min="16118" max="16118" width="0" style="56" hidden="1" customWidth="1"/>
    <col min="16119" max="16119" width="18.6640625" style="56" customWidth="1"/>
    <col min="16120" max="16120" width="77" style="56" customWidth="1"/>
    <col min="16121" max="16121" width="23.5" style="56" bestFit="1" customWidth="1"/>
    <col min="16122" max="16122" width="13.5" style="56" bestFit="1" customWidth="1"/>
    <col min="16123" max="16123" width="13.1640625" style="56" bestFit="1" customWidth="1"/>
    <col min="16124" max="16124" width="9.5" style="56" customWidth="1"/>
    <col min="16125" max="16133" width="0" style="56" hidden="1" customWidth="1"/>
    <col min="16134" max="16134" width="30.5" style="56" customWidth="1"/>
    <col min="16135" max="16135" width="18" style="56" customWidth="1"/>
    <col min="16136" max="16140" width="10.6640625" style="56" customWidth="1"/>
    <col min="16141" max="16145" width="0" style="56" hidden="1" customWidth="1"/>
    <col min="16146" max="16174" width="18" style="56" customWidth="1"/>
    <col min="16175" max="16181" width="10.6640625" style="56" customWidth="1"/>
    <col min="16182" max="16384" width="49.5" style="56"/>
  </cols>
  <sheetData>
    <row r="1" spans="1:46" ht="35" customHeight="1" x14ac:dyDescent="0.2">
      <c r="A1" s="210"/>
      <c r="B1" s="210"/>
      <c r="C1" s="219" t="s">
        <v>267</v>
      </c>
      <c r="D1" s="213"/>
      <c r="E1" s="214"/>
      <c r="H1" s="206" t="s">
        <v>169</v>
      </c>
      <c r="I1" s="206"/>
      <c r="J1" s="206"/>
      <c r="K1" s="206"/>
      <c r="L1" s="206"/>
      <c r="M1" s="206"/>
      <c r="N1" s="206"/>
      <c r="O1" s="206"/>
      <c r="P1" s="206"/>
      <c r="Q1" s="206"/>
    </row>
    <row r="2" spans="1:46" ht="29" customHeight="1" x14ac:dyDescent="0.2">
      <c r="A2" s="210"/>
      <c r="B2" s="210"/>
      <c r="C2" s="220"/>
      <c r="D2" s="215"/>
      <c r="E2" s="216"/>
      <c r="H2" s="206"/>
      <c r="I2" s="206"/>
      <c r="J2" s="206"/>
      <c r="K2" s="206"/>
      <c r="L2" s="206"/>
      <c r="M2" s="206"/>
      <c r="N2" s="206"/>
      <c r="O2" s="206"/>
      <c r="P2" s="206"/>
      <c r="Q2" s="206"/>
    </row>
    <row r="3" spans="1:46" ht="36" customHeight="1" x14ac:dyDescent="0.2">
      <c r="A3" s="210"/>
      <c r="B3" s="210"/>
      <c r="C3" s="221"/>
      <c r="D3" s="217"/>
      <c r="E3" s="218"/>
      <c r="H3" s="206"/>
      <c r="I3" s="206"/>
      <c r="J3" s="206"/>
      <c r="K3" s="206"/>
      <c r="L3" s="206"/>
      <c r="M3" s="206"/>
      <c r="N3" s="206"/>
      <c r="O3" s="206"/>
      <c r="P3" s="206"/>
      <c r="Q3" s="206"/>
    </row>
    <row r="4" spans="1:46" ht="9" customHeight="1" x14ac:dyDescent="0.2">
      <c r="B4" s="57"/>
      <c r="C4" s="125"/>
      <c r="D4" s="149"/>
      <c r="H4" s="206"/>
      <c r="I4" s="206"/>
      <c r="J4" s="206"/>
      <c r="K4" s="206"/>
      <c r="L4" s="206"/>
      <c r="M4" s="206"/>
      <c r="N4" s="206"/>
      <c r="O4" s="206"/>
      <c r="P4" s="206"/>
      <c r="Q4" s="206"/>
    </row>
    <row r="5" spans="1:46" ht="74" customHeight="1" x14ac:dyDescent="0.2">
      <c r="A5" s="67" t="s">
        <v>218</v>
      </c>
      <c r="B5" s="209" t="s">
        <v>219</v>
      </c>
      <c r="C5" s="209"/>
      <c r="D5" s="209"/>
      <c r="E5" s="209"/>
      <c r="H5" s="206"/>
      <c r="I5" s="206"/>
      <c r="J5" s="206"/>
      <c r="K5" s="206"/>
      <c r="L5" s="206"/>
      <c r="M5" s="206"/>
      <c r="N5" s="206"/>
      <c r="O5" s="206"/>
      <c r="P5" s="206"/>
      <c r="Q5" s="206"/>
    </row>
    <row r="6" spans="1:46" ht="28" customHeight="1" x14ac:dyDescent="0.2">
      <c r="A6" s="53" t="s">
        <v>247</v>
      </c>
      <c r="B6" s="53" t="s">
        <v>248</v>
      </c>
      <c r="C6" s="68" t="s">
        <v>153</v>
      </c>
      <c r="D6" s="53" t="s">
        <v>154</v>
      </c>
      <c r="E6" s="127" t="s">
        <v>155</v>
      </c>
      <c r="G6" s="109"/>
      <c r="H6" s="109" t="s">
        <v>160</v>
      </c>
      <c r="I6" s="109" t="s">
        <v>161</v>
      </c>
      <c r="J6" s="109" t="s">
        <v>162</v>
      </c>
      <c r="K6" s="109" t="s">
        <v>163</v>
      </c>
      <c r="L6" s="109" t="s">
        <v>164</v>
      </c>
      <c r="M6" s="54" t="s">
        <v>160</v>
      </c>
      <c r="N6" s="54" t="s">
        <v>161</v>
      </c>
      <c r="O6" s="54" t="s">
        <v>162</v>
      </c>
      <c r="P6" s="54" t="s">
        <v>163</v>
      </c>
      <c r="Q6" s="54" t="s">
        <v>164</v>
      </c>
    </row>
    <row r="7" spans="1:46" s="59" customFormat="1" ht="19" hidden="1" customHeight="1" x14ac:dyDescent="0.2">
      <c r="A7" s="204" t="s">
        <v>253</v>
      </c>
      <c r="B7" s="207" t="s">
        <v>250</v>
      </c>
      <c r="C7" s="155" t="s">
        <v>226</v>
      </c>
      <c r="D7" s="165"/>
      <c r="E7" s="128" t="s">
        <v>170</v>
      </c>
      <c r="F7" s="56"/>
      <c r="G7" s="135"/>
      <c r="H7" s="135">
        <f>FACTURACION!D3</f>
        <v>0</v>
      </c>
      <c r="I7" s="135">
        <f>FACTURACION!C15</f>
        <v>0</v>
      </c>
      <c r="J7" s="135">
        <f>FACTURACION!C27</f>
        <v>0</v>
      </c>
      <c r="K7" s="135">
        <f>FACTURACION!C39</f>
        <v>0</v>
      </c>
      <c r="L7" s="135">
        <f t="shared" ref="L7:L15" si="0">K7</f>
        <v>0</v>
      </c>
      <c r="M7" s="55" t="e">
        <f>IF(M6&gt;0,VLOOKUP(M6,'[1]13'!$A$8:$BD$249,55,0),0)</f>
        <v>#N/A</v>
      </c>
      <c r="N7" s="55" t="e">
        <f>IF(N6&gt;0,VLOOKUP(N6,'[1]13'!$A$8:$BD$249,55,0),0)</f>
        <v>#N/A</v>
      </c>
      <c r="O7" s="55" t="e">
        <f>IF(O6&gt;0,VLOOKUP(O6,'[1]13'!$A$8:$BD$249,55,0),0)</f>
        <v>#N/A</v>
      </c>
      <c r="P7" s="55" t="e">
        <f>IF(P6&gt;0,VLOOKUP(P6,'[1]13'!$A$8:$BD$249,55,0),0)</f>
        <v>#N/A</v>
      </c>
      <c r="Q7" s="55" t="e">
        <f>IF(Q6&gt;0,VLOOKUP(Q6,'[1]13'!$A$8:$BD$249,55,0),0)</f>
        <v>#N/A</v>
      </c>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row>
    <row r="8" spans="1:46" s="59" customFormat="1" ht="17" hidden="1" x14ac:dyDescent="0.2">
      <c r="A8" s="205"/>
      <c r="B8" s="208"/>
      <c r="C8" s="155" t="s">
        <v>227</v>
      </c>
      <c r="D8" s="166"/>
      <c r="E8" s="128" t="s">
        <v>170</v>
      </c>
      <c r="F8" s="56"/>
      <c r="G8" s="135"/>
      <c r="H8" s="135">
        <f>FACTURACION!D3</f>
        <v>0</v>
      </c>
      <c r="I8" s="135">
        <f>FACTURACION!D15</f>
        <v>0</v>
      </c>
      <c r="J8" s="135">
        <f>FACTURACION!D27</f>
        <v>0</v>
      </c>
      <c r="K8" s="135">
        <f>FACTURACION!D39</f>
        <v>0</v>
      </c>
      <c r="L8" s="135">
        <f t="shared" si="0"/>
        <v>0</v>
      </c>
      <c r="M8" s="55" t="e">
        <f>IF(M6&gt;0,VLOOKUP(M6,'[1]14'!$A$8:$BD$249,55,0),0)</f>
        <v>#N/A</v>
      </c>
      <c r="N8" s="55" t="e">
        <f>IF(N6&gt;0,VLOOKUP(N6,'[1]14'!$A$8:$BD$249,55,0),0)</f>
        <v>#N/A</v>
      </c>
      <c r="O8" s="55" t="e">
        <f>IF(O6&gt;0,VLOOKUP(O6,'[1]14'!$A$8:$BD$249,55,0),0)</f>
        <v>#N/A</v>
      </c>
      <c r="P8" s="55" t="e">
        <f>IF(P6&gt;0,VLOOKUP(P6,'[1]14'!$A$8:$BD$249,55,0),0)</f>
        <v>#N/A</v>
      </c>
      <c r="Q8" s="55" t="e">
        <f>IF(Q6&gt;0,VLOOKUP(Q6,'[1]14'!$A$8:$BD$249,55,0),0)</f>
        <v>#N/A</v>
      </c>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s="59" customFormat="1" ht="17" hidden="1" x14ac:dyDescent="0.2">
      <c r="A9" s="205"/>
      <c r="B9" s="208"/>
      <c r="C9" s="155" t="s">
        <v>228</v>
      </c>
      <c r="D9" s="166"/>
      <c r="E9" s="128" t="s">
        <v>170</v>
      </c>
      <c r="F9" s="56"/>
      <c r="G9" s="135"/>
      <c r="H9" s="135">
        <f>FACTURACION!J3</f>
        <v>0</v>
      </c>
      <c r="I9" s="135">
        <f>FACTURACION!J15</f>
        <v>0</v>
      </c>
      <c r="J9" s="135">
        <f>FACTURACION!J27</f>
        <v>0</v>
      </c>
      <c r="K9" s="135">
        <f>FACTURACION!J39</f>
        <v>0</v>
      </c>
      <c r="L9" s="135">
        <f t="shared" si="0"/>
        <v>0</v>
      </c>
      <c r="M9" s="55" t="e">
        <f>IF(M6&gt;0,VLOOKUP(M6,'[1]15'!$A$8:$BD$249,55,0),0)</f>
        <v>#N/A</v>
      </c>
      <c r="N9" s="55" t="e">
        <f>IF(N6&gt;0,VLOOKUP(N6,'[1]15'!$A$8:$BD$249,55,0),0)</f>
        <v>#N/A</v>
      </c>
      <c r="O9" s="55" t="e">
        <f>IF(O6&gt;0,VLOOKUP(O6,'[1]15'!$A$8:$BD$249,55,0),0)</f>
        <v>#N/A</v>
      </c>
      <c r="P9" s="55" t="e">
        <f>IF(P6&gt;0,VLOOKUP(P6,'[1]15'!$A$8:$BD$249,55,0),0)</f>
        <v>#N/A</v>
      </c>
      <c r="Q9" s="55" t="e">
        <f>IF(Q6&gt;0,VLOOKUP(Q6,'[1]15'!$A$8:$BD$249,55,0),0)</f>
        <v>#N/A</v>
      </c>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s="59" customFormat="1" ht="17" hidden="1" x14ac:dyDescent="0.2">
      <c r="A10" s="205"/>
      <c r="B10" s="208"/>
      <c r="C10" s="155" t="s">
        <v>229</v>
      </c>
      <c r="D10" s="166"/>
      <c r="E10" s="128" t="s">
        <v>170</v>
      </c>
      <c r="F10" s="56"/>
      <c r="G10" s="135"/>
      <c r="H10" s="135">
        <f>FACTURACION!C4</f>
        <v>0</v>
      </c>
      <c r="I10" s="135">
        <f>FACTURACION!C16</f>
        <v>0</v>
      </c>
      <c r="J10" s="135">
        <f>FACTURACION!C28</f>
        <v>0</v>
      </c>
      <c r="K10" s="135">
        <f>FACTURACION!C40</f>
        <v>0</v>
      </c>
      <c r="L10" s="135">
        <f t="shared" si="0"/>
        <v>0</v>
      </c>
      <c r="M10" s="55" t="e">
        <f>IF(M6&gt;0,VLOOKUP(M6,'[1]16'!$A$8:$BD$249,55,0),0)</f>
        <v>#N/A</v>
      </c>
      <c r="N10" s="55" t="e">
        <f>IF(N6&gt;0,VLOOKUP(N6,'[1]16'!$A$8:$BD$249,55,0),0)</f>
        <v>#N/A</v>
      </c>
      <c r="O10" s="55" t="e">
        <f>IF(O6&gt;0,VLOOKUP(O6,'[1]16'!$A$8:$BD$249,55,0),0)</f>
        <v>#N/A</v>
      </c>
      <c r="P10" s="55" t="e">
        <f>IF(P6&gt;0,VLOOKUP(P6,'[1]16'!$A$8:$BD$249,55,0),0)</f>
        <v>#N/A</v>
      </c>
      <c r="Q10" s="55" t="e">
        <f>IF(Q6&gt;0,VLOOKUP(Q6,'[1]16'!$A$8:$BD$249,55,0),0)</f>
        <v>#N/A</v>
      </c>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row>
    <row r="11" spans="1:46" s="59" customFormat="1" ht="17" hidden="1" x14ac:dyDescent="0.2">
      <c r="A11" s="205"/>
      <c r="B11" s="208"/>
      <c r="C11" s="155" t="s">
        <v>230</v>
      </c>
      <c r="D11" s="166"/>
      <c r="E11" s="128" t="s">
        <v>170</v>
      </c>
      <c r="F11" s="56"/>
      <c r="G11" s="135"/>
      <c r="H11" s="135">
        <f>FACTURACION!D4</f>
        <v>0</v>
      </c>
      <c r="I11" s="135">
        <f>FACTURACION!D16</f>
        <v>0</v>
      </c>
      <c r="J11" s="135">
        <f>FACTURACION!D28</f>
        <v>0</v>
      </c>
      <c r="K11" s="135">
        <f>FACTURACION!D40</f>
        <v>0</v>
      </c>
      <c r="L11" s="135">
        <f t="shared" si="0"/>
        <v>0</v>
      </c>
      <c r="M11" s="55" t="e">
        <f>IF(M6&gt;0,VLOOKUP(M6,'[1]17'!$A$8:$BD$249,55,0),0)</f>
        <v>#N/A</v>
      </c>
      <c r="N11" s="55" t="e">
        <f>IF(N6&gt;0,VLOOKUP(N6,'[1]17'!$A$8:$BD$249,55,0),0)</f>
        <v>#N/A</v>
      </c>
      <c r="O11" s="55" t="e">
        <f>IF(O6&gt;0,VLOOKUP(O6,'[1]17'!$A$8:$BD$249,55,0),0)</f>
        <v>#N/A</v>
      </c>
      <c r="P11" s="55" t="e">
        <f>IF(P6&gt;0,VLOOKUP(P6,'[1]17'!$A$8:$BD$249,55,0),0)</f>
        <v>#N/A</v>
      </c>
      <c r="Q11" s="55" t="e">
        <f>IF(Q6&gt;0,VLOOKUP(Q6,'[1]17'!$A$8:$BD$249,55,0),0)</f>
        <v>#N/A</v>
      </c>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row>
    <row r="12" spans="1:46" s="59" customFormat="1" ht="17" hidden="1" x14ac:dyDescent="0.2">
      <c r="A12" s="205"/>
      <c r="B12" s="208"/>
      <c r="C12" s="155" t="s">
        <v>231</v>
      </c>
      <c r="D12" s="166"/>
      <c r="E12" s="128" t="s">
        <v>170</v>
      </c>
      <c r="F12" s="56"/>
      <c r="G12" s="135"/>
      <c r="H12" s="135">
        <f>FACTURACION!J4</f>
        <v>0</v>
      </c>
      <c r="I12" s="135">
        <f>FACTURACION!J16</f>
        <v>0</v>
      </c>
      <c r="J12" s="135">
        <f>FACTURACION!J28</f>
        <v>0</v>
      </c>
      <c r="K12" s="135">
        <f>FACTURACION!J40</f>
        <v>0</v>
      </c>
      <c r="L12" s="135">
        <f t="shared" si="0"/>
        <v>0</v>
      </c>
      <c r="M12" s="55" t="e">
        <f>IF(M6&gt;0,VLOOKUP(M6,'[1]18'!$A$8:$BD$249,55,0),0)</f>
        <v>#N/A</v>
      </c>
      <c r="N12" s="55" t="e">
        <f>IF(N6&gt;0,VLOOKUP(N6,'[1]18'!$A$8:$BD$249,55,0),0)</f>
        <v>#N/A</v>
      </c>
      <c r="O12" s="55" t="e">
        <f>IF(O6&gt;0,VLOOKUP(O6,'[1]18'!$A$8:$BD$249,55,0),0)</f>
        <v>#N/A</v>
      </c>
      <c r="P12" s="55" t="e">
        <f>IF(P6&gt;0,VLOOKUP(P6,'[1]18'!$A$8:$BD$249,55,0),0)</f>
        <v>#N/A</v>
      </c>
      <c r="Q12" s="55" t="e">
        <f>IF(Q6&gt;0,VLOOKUP(Q6,'[1]18'!$A$8:$BD$249,55,0),0)</f>
        <v>#N/A</v>
      </c>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row>
    <row r="13" spans="1:46" s="60" customFormat="1" ht="18" hidden="1" thickBot="1" x14ac:dyDescent="0.25">
      <c r="A13" s="205"/>
      <c r="B13" s="208"/>
      <c r="C13" s="155" t="s">
        <v>232</v>
      </c>
      <c r="D13" s="166"/>
      <c r="E13" s="128" t="s">
        <v>170</v>
      </c>
      <c r="F13" s="56"/>
      <c r="G13" s="135"/>
      <c r="H13" s="135">
        <f>FACTURACION!C11</f>
        <v>0</v>
      </c>
      <c r="I13" s="135">
        <f>FACTURACION!C23</f>
        <v>0</v>
      </c>
      <c r="J13" s="135">
        <f>FACTURACION!C35</f>
        <v>0</v>
      </c>
      <c r="K13" s="135">
        <f>FACTURACION!C47</f>
        <v>0</v>
      </c>
      <c r="L13" s="135">
        <f t="shared" si="0"/>
        <v>0</v>
      </c>
      <c r="M13" s="55" t="e">
        <f>IF(M6&gt;0,VLOOKUP(M6,'[1]19'!$A$8:$BD$249,55,0),0)</f>
        <v>#N/A</v>
      </c>
      <c r="N13" s="55" t="e">
        <f>IF(N6&gt;0,VLOOKUP(N6,'[1]19'!$A$8:$BD$249,55,0),0)</f>
        <v>#N/A</v>
      </c>
      <c r="O13" s="55" t="e">
        <f>IF(O6&gt;0,VLOOKUP(O6,'[1]19'!$A$8:$BD$249,55,0),0)</f>
        <v>#N/A</v>
      </c>
      <c r="P13" s="55" t="e">
        <f>IF(P6&gt;0,VLOOKUP(P6,'[1]19'!$A$8:$BD$249,55,0),0)</f>
        <v>#N/A</v>
      </c>
      <c r="Q13" s="55" t="e">
        <f>IF(Q6&gt;0,VLOOKUP(Q6,'[1]19'!$A$8:$BD$249,55,0),0)</f>
        <v>#N/A</v>
      </c>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row>
    <row r="14" spans="1:46" s="60" customFormat="1" ht="18" hidden="1" thickBot="1" x14ac:dyDescent="0.25">
      <c r="A14" s="205"/>
      <c r="B14" s="208"/>
      <c r="C14" s="155" t="s">
        <v>233</v>
      </c>
      <c r="D14" s="166"/>
      <c r="E14" s="128" t="s">
        <v>170</v>
      </c>
      <c r="F14" s="56"/>
      <c r="G14" s="135"/>
      <c r="H14" s="135">
        <f>FACTURACION!D11</f>
        <v>0</v>
      </c>
      <c r="I14" s="135">
        <f>FACTURACION!D23</f>
        <v>0</v>
      </c>
      <c r="J14" s="135">
        <f>FACTURACION!D35</f>
        <v>0</v>
      </c>
      <c r="K14" s="135">
        <f>FACTURACION!D47</f>
        <v>0</v>
      </c>
      <c r="L14" s="135">
        <f t="shared" si="0"/>
        <v>0</v>
      </c>
      <c r="M14" s="55" t="e">
        <f>IF(#REF!&gt;0,VLOOKUP(#REF!,'[1]19'!$A$8:$BD$249,55,0),0)</f>
        <v>#REF!</v>
      </c>
      <c r="N14" s="55" t="e">
        <f>IF(#REF!&gt;0,VLOOKUP(#REF!,'[1]19'!$A$8:$BD$249,55,0),0)</f>
        <v>#REF!</v>
      </c>
      <c r="O14" s="55" t="e">
        <f>IF(#REF!&gt;0,VLOOKUP(#REF!,'[1]19'!$A$8:$BD$249,55,0),0)</f>
        <v>#REF!</v>
      </c>
      <c r="P14" s="55" t="e">
        <f>IF(#REF!&gt;0,VLOOKUP(#REF!,'[1]19'!$A$8:$BD$249,55,0),0)</f>
        <v>#REF!</v>
      </c>
      <c r="Q14" s="55" t="e">
        <f>IF(#REF!&gt;0,VLOOKUP(#REF!,'[1]19'!$A$8:$BD$249,55,0),0)</f>
        <v>#REF!</v>
      </c>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row>
    <row r="15" spans="1:46" s="60" customFormat="1" ht="18" hidden="1" thickBot="1" x14ac:dyDescent="0.25">
      <c r="A15" s="205"/>
      <c r="B15" s="208"/>
      <c r="C15" s="155" t="s">
        <v>234</v>
      </c>
      <c r="D15" s="167"/>
      <c r="E15" s="128" t="s">
        <v>170</v>
      </c>
      <c r="F15" s="56"/>
      <c r="G15" s="135"/>
      <c r="H15" s="135">
        <f>FACTURACION!J11</f>
        <v>0</v>
      </c>
      <c r="I15" s="135">
        <f>FACTURACION!J23</f>
        <v>0</v>
      </c>
      <c r="J15" s="135">
        <f>FACTURACION!J35</f>
        <v>0</v>
      </c>
      <c r="K15" s="135">
        <f>FACTURACION!J47</f>
        <v>0</v>
      </c>
      <c r="L15" s="135">
        <f t="shared" si="0"/>
        <v>0</v>
      </c>
      <c r="M15" s="55" t="e">
        <f>IF(#REF!&gt;0,VLOOKUP(#REF!,'[1]19'!$A$8:$BD$249,55,0),0)</f>
        <v>#REF!</v>
      </c>
      <c r="N15" s="55" t="e">
        <f>IF(#REF!&gt;0,VLOOKUP(#REF!,'[1]19'!$A$8:$BD$249,55,0),0)</f>
        <v>#REF!</v>
      </c>
      <c r="O15" s="55" t="e">
        <f>IF(#REF!&gt;0,VLOOKUP(#REF!,'[1]19'!$A$8:$BD$249,55,0),0)</f>
        <v>#REF!</v>
      </c>
      <c r="P15" s="55" t="e">
        <f>IF(#REF!&gt;0,VLOOKUP(#REF!,'[1]19'!$A$8:$BD$249,55,0),0)</f>
        <v>#REF!</v>
      </c>
      <c r="Q15" s="55" t="e">
        <f>IF(#REF!&gt;0,VLOOKUP(#REF!,'[1]19'!$A$8:$BD$249,55,0),0)</f>
        <v>#REF!</v>
      </c>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row>
    <row r="16" spans="1:46" s="60" customFormat="1" ht="18" hidden="1" customHeight="1" thickBot="1" x14ac:dyDescent="0.25">
      <c r="A16" s="205"/>
      <c r="B16" s="211" t="s">
        <v>251</v>
      </c>
      <c r="C16" s="156" t="s">
        <v>187</v>
      </c>
      <c r="D16" s="201"/>
      <c r="E16" s="128" t="s">
        <v>170</v>
      </c>
      <c r="F16" s="56"/>
      <c r="G16" s="136"/>
      <c r="H16" s="136">
        <f>CARTERA!G6</f>
        <v>0</v>
      </c>
      <c r="I16" s="136">
        <f>CARTERA!$G$7</f>
        <v>0</v>
      </c>
      <c r="J16" s="136">
        <f>CARTERA!$G$8</f>
        <v>0</v>
      </c>
      <c r="K16" s="136">
        <f>CARTERA!$G$9</f>
        <v>0</v>
      </c>
      <c r="L16" s="136">
        <f t="shared" ref="L16:L21" si="1">K16</f>
        <v>0</v>
      </c>
      <c r="M16" s="55" t="e">
        <f>IF(#REF!&gt;0,VLOOKUP(#REF!,'[1]19'!$A$8:$BD$249,55,0),0)</f>
        <v>#REF!</v>
      </c>
      <c r="N16" s="55" t="e">
        <f>IF(#REF!&gt;0,VLOOKUP(#REF!,'[1]19'!$A$8:$BD$249,55,0),0)</f>
        <v>#REF!</v>
      </c>
      <c r="O16" s="55" t="e">
        <f>IF(#REF!&gt;0,VLOOKUP(#REF!,'[1]19'!$A$8:$BD$249,55,0),0)</f>
        <v>#REF!</v>
      </c>
      <c r="P16" s="55" t="e">
        <f>IF(#REF!&gt;0,VLOOKUP(#REF!,'[1]19'!$A$8:$BD$249,55,0),0)</f>
        <v>#REF!</v>
      </c>
      <c r="Q16" s="55" t="e">
        <f>IF(#REF!&gt;0,VLOOKUP(#REF!,'[1]19'!$A$8:$BD$249,55,0),0)</f>
        <v>#REF!</v>
      </c>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1:46" s="60" customFormat="1" ht="18" hidden="1" thickBot="1" x14ac:dyDescent="0.25">
      <c r="A17" s="205"/>
      <c r="B17" s="212"/>
      <c r="C17" s="156" t="s">
        <v>188</v>
      </c>
      <c r="D17" s="202"/>
      <c r="E17" s="128" t="s">
        <v>170</v>
      </c>
      <c r="F17" s="56"/>
      <c r="G17" s="136"/>
      <c r="H17" s="136">
        <f>CARTERA!G13</f>
        <v>0</v>
      </c>
      <c r="I17" s="136">
        <f>CARTERA!G14</f>
        <v>0</v>
      </c>
      <c r="J17" s="136">
        <f>CARTERA!G15</f>
        <v>0</v>
      </c>
      <c r="K17" s="136">
        <f>CARTERA!G16</f>
        <v>0</v>
      </c>
      <c r="L17" s="136">
        <f t="shared" si="1"/>
        <v>0</v>
      </c>
      <c r="M17" s="55" t="e">
        <f>IF(#REF!&gt;0,VLOOKUP(#REF!,'[1]19'!$A$8:$BD$249,55,0),0)</f>
        <v>#REF!</v>
      </c>
      <c r="N17" s="55" t="e">
        <f>IF(#REF!&gt;0,VLOOKUP(#REF!,'[1]19'!$A$8:$BD$249,55,0),0)</f>
        <v>#REF!</v>
      </c>
      <c r="O17" s="55" t="e">
        <f>IF(#REF!&gt;0,VLOOKUP(#REF!,'[1]19'!$A$8:$BD$249,55,0),0)</f>
        <v>#REF!</v>
      </c>
      <c r="P17" s="55" t="e">
        <f>IF(#REF!&gt;0,VLOOKUP(#REF!,'[1]19'!$A$8:$BD$249,55,0),0)</f>
        <v>#REF!</v>
      </c>
      <c r="Q17" s="55" t="e">
        <f>IF(#REF!&gt;0,VLOOKUP(#REF!,'[1]19'!$A$8:$BD$249,55,0),0)</f>
        <v>#REF!</v>
      </c>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row>
    <row r="18" spans="1:46" s="60" customFormat="1" ht="18" hidden="1" thickBot="1" x14ac:dyDescent="0.25">
      <c r="A18" s="205"/>
      <c r="B18" s="212"/>
      <c r="C18" s="156" t="s">
        <v>189</v>
      </c>
      <c r="D18" s="202"/>
      <c r="E18" s="128" t="s">
        <v>170</v>
      </c>
      <c r="F18" s="56"/>
      <c r="G18" s="136"/>
      <c r="H18" s="136">
        <f>CARTERA!G20</f>
        <v>0</v>
      </c>
      <c r="I18" s="136">
        <f>CARTERA!G21</f>
        <v>0</v>
      </c>
      <c r="J18" s="136">
        <f>CARTERA!G22</f>
        <v>0</v>
      </c>
      <c r="K18" s="136">
        <f>CARTERA!G23</f>
        <v>0</v>
      </c>
      <c r="L18" s="136">
        <f t="shared" si="1"/>
        <v>0</v>
      </c>
      <c r="M18" s="55" t="e">
        <f>IF(#REF!&gt;0,VLOOKUP(#REF!,'[1]19'!$A$8:$BD$249,55,0),0)</f>
        <v>#REF!</v>
      </c>
      <c r="N18" s="55" t="e">
        <f>IF(#REF!&gt;0,VLOOKUP(#REF!,'[1]19'!$A$8:$BD$249,55,0),0)</f>
        <v>#REF!</v>
      </c>
      <c r="O18" s="55" t="e">
        <f>IF(#REF!&gt;0,VLOOKUP(#REF!,'[1]19'!$A$8:$BD$249,55,0),0)</f>
        <v>#REF!</v>
      </c>
      <c r="P18" s="55" t="e">
        <f>IF(#REF!&gt;0,VLOOKUP(#REF!,'[1]19'!$A$8:$BD$249,55,0),0)</f>
        <v>#REF!</v>
      </c>
      <c r="Q18" s="55" t="e">
        <f>IF(#REF!&gt;0,VLOOKUP(#REF!,'[1]19'!$A$8:$BD$249,55,0),0)</f>
        <v>#REF!</v>
      </c>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row>
    <row r="19" spans="1:46" s="60" customFormat="1" ht="18" hidden="1" thickBot="1" x14ac:dyDescent="0.25">
      <c r="A19" s="205"/>
      <c r="B19" s="212"/>
      <c r="C19" s="156" t="s">
        <v>190</v>
      </c>
      <c r="D19" s="202"/>
      <c r="E19" s="128" t="s">
        <v>170</v>
      </c>
      <c r="F19" s="56"/>
      <c r="G19" s="136"/>
      <c r="H19" s="136">
        <f>CARTERA!G27</f>
        <v>0</v>
      </c>
      <c r="I19" s="136">
        <f>CARTERA!G28</f>
        <v>0</v>
      </c>
      <c r="J19" s="136">
        <f>CARTERA!G29</f>
        <v>0</v>
      </c>
      <c r="K19" s="136">
        <f>CARTERA!G30</f>
        <v>0</v>
      </c>
      <c r="L19" s="136">
        <f t="shared" si="1"/>
        <v>0</v>
      </c>
      <c r="M19" s="55" t="e">
        <f>IF(#REF!&gt;0,VLOOKUP(#REF!,'[1]19'!$A$8:$BD$249,55,0),0)</f>
        <v>#REF!</v>
      </c>
      <c r="N19" s="55" t="e">
        <f>IF(#REF!&gt;0,VLOOKUP(#REF!,'[1]19'!$A$8:$BD$249,55,0),0)</f>
        <v>#REF!</v>
      </c>
      <c r="O19" s="55" t="e">
        <f>IF(#REF!&gt;0,VLOOKUP(#REF!,'[1]19'!$A$8:$BD$249,55,0),0)</f>
        <v>#REF!</v>
      </c>
      <c r="P19" s="55" t="e">
        <f>IF(#REF!&gt;0,VLOOKUP(#REF!,'[1]19'!$A$8:$BD$249,55,0),0)</f>
        <v>#REF!</v>
      </c>
      <c r="Q19" s="55" t="e">
        <f>IF(#REF!&gt;0,VLOOKUP(#REF!,'[1]19'!$A$8:$BD$249,55,0),0)</f>
        <v>#REF!</v>
      </c>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46" s="60" customFormat="1" ht="35" hidden="1" thickBot="1" x14ac:dyDescent="0.25">
      <c r="A20" s="205"/>
      <c r="B20" s="212"/>
      <c r="C20" s="156" t="s">
        <v>192</v>
      </c>
      <c r="D20" s="202"/>
      <c r="E20" s="128" t="s">
        <v>170</v>
      </c>
      <c r="F20" s="56"/>
      <c r="G20" s="136"/>
      <c r="H20" s="136">
        <f>CARTERA!G34</f>
        <v>0</v>
      </c>
      <c r="I20" s="136">
        <f>CARTERA!G35</f>
        <v>0</v>
      </c>
      <c r="J20" s="136">
        <f>CARTERA!G36</f>
        <v>0</v>
      </c>
      <c r="K20" s="136">
        <f>CARTERA!G37</f>
        <v>0</v>
      </c>
      <c r="L20" s="187">
        <f t="shared" si="1"/>
        <v>0</v>
      </c>
      <c r="M20" s="55" t="e">
        <f>IF(#REF!&gt;0,VLOOKUP(#REF!,'[1]19'!$A$8:$BD$249,55,0),0)</f>
        <v>#REF!</v>
      </c>
      <c r="N20" s="55" t="e">
        <f>IF(#REF!&gt;0,VLOOKUP(#REF!,'[1]19'!$A$8:$BD$249,55,0),0)</f>
        <v>#REF!</v>
      </c>
      <c r="O20" s="55" t="e">
        <f>IF(#REF!&gt;0,VLOOKUP(#REF!,'[1]19'!$A$8:$BD$249,55,0),0)</f>
        <v>#REF!</v>
      </c>
      <c r="P20" s="55" t="e">
        <f>IF(#REF!&gt;0,VLOOKUP(#REF!,'[1]19'!$A$8:$BD$249,55,0),0)</f>
        <v>#REF!</v>
      </c>
      <c r="Q20" s="55" t="e">
        <f>IF(#REF!&gt;0,VLOOKUP(#REF!,'[1]19'!$A$8:$BD$249,55,0),0)</f>
        <v>#REF!</v>
      </c>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row>
    <row r="21" spans="1:46" s="60" customFormat="1" ht="52" thickBot="1" x14ac:dyDescent="0.25">
      <c r="A21" s="205"/>
      <c r="B21" s="212"/>
      <c r="C21" s="156" t="s">
        <v>39</v>
      </c>
      <c r="D21" s="201" t="s">
        <v>236</v>
      </c>
      <c r="E21" s="128" t="s">
        <v>170</v>
      </c>
      <c r="F21" s="56"/>
      <c r="G21" s="136"/>
      <c r="H21" s="136">
        <f>CARTERA!G41</f>
        <v>0</v>
      </c>
      <c r="I21" s="136">
        <f>CARTERA!G42</f>
        <v>0</v>
      </c>
      <c r="J21" s="136">
        <f>CARTERA!G43</f>
        <v>0</v>
      </c>
      <c r="K21" s="136">
        <f>CARTERA!G44</f>
        <v>0</v>
      </c>
      <c r="L21" s="186">
        <f t="shared" si="1"/>
        <v>0</v>
      </c>
      <c r="M21" s="55" t="e">
        <f>IF(#REF!&gt;0,VLOOKUP(#REF!,'[1]19'!$A$8:$BD$249,55,0),0)</f>
        <v>#REF!</v>
      </c>
      <c r="N21" s="55" t="e">
        <f>IF(#REF!&gt;0,VLOOKUP(#REF!,'[1]19'!$A$8:$BD$249,55,0),0)</f>
        <v>#REF!</v>
      </c>
      <c r="O21" s="55" t="e">
        <f>IF(#REF!&gt;0,VLOOKUP(#REF!,'[1]19'!$A$8:$BD$249,55,0),0)</f>
        <v>#REF!</v>
      </c>
      <c r="P21" s="55" t="e">
        <f>IF(#REF!&gt;0,VLOOKUP(#REF!,'[1]19'!$A$8:$BD$249,55,0),0)</f>
        <v>#REF!</v>
      </c>
      <c r="Q21" s="55" t="e">
        <f>IF(#REF!&gt;0,VLOOKUP(#REF!,'[1]19'!$A$8:$BD$249,55,0),0)</f>
        <v>#REF!</v>
      </c>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row>
    <row r="22" spans="1:46" s="60" customFormat="1" ht="52" thickBot="1" x14ac:dyDescent="0.25">
      <c r="A22" s="205"/>
      <c r="B22" s="122" t="s">
        <v>252</v>
      </c>
      <c r="C22" s="156" t="s">
        <v>43</v>
      </c>
      <c r="D22" s="150" t="s">
        <v>236</v>
      </c>
      <c r="E22" s="128" t="s">
        <v>170</v>
      </c>
      <c r="F22" s="56"/>
      <c r="G22" s="135"/>
      <c r="H22" s="135">
        <f>'PASIVO - BALANCE- ESTADO R'!D5</f>
        <v>0</v>
      </c>
      <c r="I22" s="135">
        <f>'PASIVO - BALANCE- ESTADO R'!D6</f>
        <v>0</v>
      </c>
      <c r="J22" s="135">
        <f>'PASIVO - BALANCE- ESTADO R'!D7</f>
        <v>0</v>
      </c>
      <c r="K22" s="135">
        <f>'PASIVO - BALANCE- ESTADO R'!D8</f>
        <v>0</v>
      </c>
      <c r="L22" s="188">
        <f>K22</f>
        <v>0</v>
      </c>
      <c r="M22" s="55" t="e">
        <f>IF(#REF!&gt;0,VLOOKUP(#REF!,'[1]19'!$A$8:$BD$249,55,0),0)</f>
        <v>#REF!</v>
      </c>
      <c r="N22" s="55" t="e">
        <f>IF(#REF!&gt;0,VLOOKUP(#REF!,'[1]19'!$A$8:$BD$249,55,0),0)</f>
        <v>#REF!</v>
      </c>
      <c r="O22" s="55" t="e">
        <f>IF(#REF!&gt;0,VLOOKUP(#REF!,'[1]19'!$A$8:$BD$249,55,0),0)</f>
        <v>#REF!</v>
      </c>
      <c r="P22" s="55" t="e">
        <f>IF(#REF!&gt;0,VLOOKUP(#REF!,'[1]19'!$A$8:$BD$249,55,0),0)</f>
        <v>#REF!</v>
      </c>
      <c r="Q22" s="55" t="e">
        <f>IF(#REF!&gt;0,VLOOKUP(#REF!,'[1]19'!$A$8:$BD$249,55,0),0)</f>
        <v>#REF!</v>
      </c>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row>
    <row r="23" spans="1:46" s="60" customFormat="1" ht="51" customHeight="1" thickBot="1" x14ac:dyDescent="0.25">
      <c r="A23" s="205"/>
      <c r="B23" s="211" t="s">
        <v>199</v>
      </c>
      <c r="C23" s="156" t="s">
        <v>198</v>
      </c>
      <c r="D23" s="150" t="s">
        <v>282</v>
      </c>
      <c r="E23" s="128" t="s">
        <v>170</v>
      </c>
      <c r="F23" s="56"/>
      <c r="G23" s="135"/>
      <c r="H23" s="135">
        <f>'PASIVO - BALANCE- ESTADO R'!C13</f>
        <v>0</v>
      </c>
      <c r="I23" s="135">
        <f>'PASIVO - BALANCE- ESTADO R'!C14</f>
        <v>0</v>
      </c>
      <c r="J23" s="135">
        <f>'PASIVO - BALANCE- ESTADO R'!C15</f>
        <v>0</v>
      </c>
      <c r="K23" s="135">
        <f>'PASIVO - BALANCE- ESTADO R'!C16</f>
        <v>0</v>
      </c>
      <c r="L23" s="188">
        <f t="shared" ref="L23:L25" si="2">K23</f>
        <v>0</v>
      </c>
      <c r="M23" s="55" t="e">
        <f>IF(#REF!&gt;0,VLOOKUP(#REF!,'[1]19'!$A$8:$BD$249,55,0),0)</f>
        <v>#REF!</v>
      </c>
      <c r="N23" s="55" t="e">
        <f>IF(#REF!&gt;0,VLOOKUP(#REF!,'[1]19'!$A$8:$BD$249,55,0),0)</f>
        <v>#REF!</v>
      </c>
      <c r="O23" s="55" t="e">
        <f>IF(#REF!&gt;0,VLOOKUP(#REF!,'[1]19'!$A$8:$BD$249,55,0),0)</f>
        <v>#REF!</v>
      </c>
      <c r="P23" s="55" t="e">
        <f>IF(#REF!&gt;0,VLOOKUP(#REF!,'[1]19'!$A$8:$BD$249,55,0),0)</f>
        <v>#REF!</v>
      </c>
      <c r="Q23" s="55" t="e">
        <f>IF(#REF!&gt;0,VLOOKUP(#REF!,'[1]19'!$A$8:$BD$249,55,0),0)</f>
        <v>#REF!</v>
      </c>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row>
    <row r="24" spans="1:46" s="60" customFormat="1" ht="52" thickBot="1" x14ac:dyDescent="0.25">
      <c r="A24" s="205"/>
      <c r="B24" s="212"/>
      <c r="C24" s="156" t="s">
        <v>43</v>
      </c>
      <c r="D24" s="150" t="s">
        <v>236</v>
      </c>
      <c r="E24" s="128" t="s">
        <v>170</v>
      </c>
      <c r="F24" s="56"/>
      <c r="G24" s="135"/>
      <c r="H24" s="135">
        <f>'PASIVO - BALANCE- ESTADO R'!B13</f>
        <v>0</v>
      </c>
      <c r="I24" s="135">
        <f>'PASIVO - BALANCE- ESTADO R'!B14</f>
        <v>0</v>
      </c>
      <c r="J24" s="135">
        <f>'PASIVO - BALANCE- ESTADO R'!B15</f>
        <v>0</v>
      </c>
      <c r="K24" s="135">
        <f>'PASIVO - BALANCE- ESTADO R'!B16</f>
        <v>0</v>
      </c>
      <c r="L24" s="188">
        <f t="shared" si="2"/>
        <v>0</v>
      </c>
      <c r="M24" s="55" t="e">
        <f>IF(#REF!&gt;0,VLOOKUP(#REF!,'[1]19'!$A$8:$BD$249,55,0),0)</f>
        <v>#REF!</v>
      </c>
      <c r="N24" s="55" t="e">
        <f>IF(#REF!&gt;0,VLOOKUP(#REF!,'[1]19'!$A$8:$BD$249,55,0),0)</f>
        <v>#REF!</v>
      </c>
      <c r="O24" s="55" t="e">
        <f>IF(#REF!&gt;0,VLOOKUP(#REF!,'[1]19'!$A$8:$BD$249,55,0),0)</f>
        <v>#REF!</v>
      </c>
      <c r="P24" s="55" t="e">
        <f>IF(#REF!&gt;0,VLOOKUP(#REF!,'[1]19'!$A$8:$BD$249,55,0),0)</f>
        <v>#REF!</v>
      </c>
      <c r="Q24" s="55" t="e">
        <f>IF(#REF!&gt;0,VLOOKUP(#REF!,'[1]19'!$A$8:$BD$249,55,0),0)</f>
        <v>#REF!</v>
      </c>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row>
    <row r="25" spans="1:46" s="60" customFormat="1" ht="52" thickBot="1" x14ac:dyDescent="0.25">
      <c r="A25" s="205"/>
      <c r="B25" s="212"/>
      <c r="C25" s="156" t="s">
        <v>45</v>
      </c>
      <c r="D25" s="150" t="s">
        <v>237</v>
      </c>
      <c r="E25" s="128" t="s">
        <v>170</v>
      </c>
      <c r="F25" s="56"/>
      <c r="G25" s="135"/>
      <c r="H25" s="135">
        <f>'PASIVO - BALANCE- ESTADO R'!D13</f>
        <v>0</v>
      </c>
      <c r="I25" s="135">
        <f>'PASIVO - BALANCE- ESTADO R'!D14</f>
        <v>0</v>
      </c>
      <c r="J25" s="135">
        <f>'PASIVO - BALANCE- ESTADO R'!D15</f>
        <v>0</v>
      </c>
      <c r="K25" s="135">
        <f>'PASIVO - BALANCE- ESTADO R'!D16</f>
        <v>0</v>
      </c>
      <c r="L25" s="188">
        <f t="shared" si="2"/>
        <v>0</v>
      </c>
      <c r="M25" s="55" t="e">
        <f>IF(M7&gt;0,VLOOKUP(M7,'[1]19'!$A$8:$BD$249,55,0),0)</f>
        <v>#N/A</v>
      </c>
      <c r="N25" s="55" t="e">
        <f>IF(N7&gt;0,VLOOKUP(N7,'[1]19'!$A$8:$BD$249,55,0),0)</f>
        <v>#N/A</v>
      </c>
      <c r="O25" s="55" t="e">
        <f>IF(O7&gt;0,VLOOKUP(O7,'[1]19'!$A$8:$BD$249,55,0),0)</f>
        <v>#N/A</v>
      </c>
      <c r="P25" s="55" t="e">
        <f>IF(P7&gt;0,VLOOKUP(P7,'[1]19'!$A$8:$BD$249,55,0),0)</f>
        <v>#N/A</v>
      </c>
      <c r="Q25" s="55" t="e">
        <f>IF(Q7&gt;0,VLOOKUP(Q7,'[1]19'!$A$8:$BD$249,55,0),0)</f>
        <v>#N/A</v>
      </c>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s="60" customFormat="1" ht="18" thickBot="1" x14ac:dyDescent="0.25">
      <c r="A26" s="205"/>
      <c r="B26" s="224"/>
      <c r="C26" s="156" t="s">
        <v>239</v>
      </c>
      <c r="D26" s="151" t="s">
        <v>240</v>
      </c>
      <c r="E26" s="128" t="s">
        <v>170</v>
      </c>
      <c r="F26" s="56"/>
      <c r="G26" s="135"/>
      <c r="H26" s="135">
        <f>'PASIVO - BALANCE- ESTADO R'!E20</f>
        <v>0</v>
      </c>
      <c r="I26" s="135">
        <f>'PASIVO - BALANCE- ESTADO R'!E21</f>
        <v>0</v>
      </c>
      <c r="J26" s="135">
        <f>'PASIVO - BALANCE- ESTADO R'!E22</f>
        <v>0</v>
      </c>
      <c r="K26" s="135">
        <f>'PASIVO - BALANCE- ESTADO R'!E23</f>
        <v>0</v>
      </c>
      <c r="L26" s="188">
        <f t="shared" ref="L26" si="3">K26</f>
        <v>0</v>
      </c>
      <c r="M26" s="55" t="e">
        <f>IF(M8&gt;0,VLOOKUP(M8,'[1]19'!$A$8:$BD$249,55,0),0)</f>
        <v>#N/A</v>
      </c>
      <c r="N26" s="55" t="e">
        <f>IF(N8&gt;0,VLOOKUP(N8,'[1]19'!$A$8:$BD$249,55,0),0)</f>
        <v>#N/A</v>
      </c>
      <c r="O26" s="55" t="e">
        <f>IF(O8&gt;0,VLOOKUP(O8,'[1]19'!$A$8:$BD$249,55,0),0)</f>
        <v>#N/A</v>
      </c>
      <c r="P26" s="55" t="e">
        <f>IF(P8&gt;0,VLOOKUP(P8,'[1]19'!$A$8:$BD$249,55,0),0)</f>
        <v>#N/A</v>
      </c>
      <c r="Q26" s="55" t="e">
        <f>IF(Q8&gt;0,VLOOKUP(Q8,'[1]19'!$A$8:$BD$249,55,0),0)</f>
        <v>#N/A</v>
      </c>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s="59" customFormat="1" ht="17" x14ac:dyDescent="0.2">
      <c r="A27" s="117" t="s">
        <v>217</v>
      </c>
      <c r="B27" s="123" t="s">
        <v>167</v>
      </c>
      <c r="C27" s="157" t="str">
        <f>TABLERO!C13</f>
        <v>PROPORCION DE SATISFACCIÓN GLOBAL DE LA IPS</v>
      </c>
      <c r="D27" s="129" t="s">
        <v>245</v>
      </c>
      <c r="E27" s="129" t="s">
        <v>170</v>
      </c>
      <c r="F27" s="56"/>
      <c r="G27" s="141"/>
      <c r="H27" s="141" t="e">
        <f>TABLERO!G13</f>
        <v>#DIV/0!</v>
      </c>
      <c r="I27" s="141" t="e">
        <f>TABLERO!H13</f>
        <v>#DIV/0!</v>
      </c>
      <c r="J27" s="141" t="e">
        <f>TABLERO!I13</f>
        <v>#DIV/0!</v>
      </c>
      <c r="K27" s="141" t="e">
        <f>TABLERO!J13</f>
        <v>#DIV/0!</v>
      </c>
      <c r="L27" s="189" t="e">
        <f>TABLERO!K13</f>
        <v>#DIV/0!</v>
      </c>
      <c r="M27" s="102"/>
      <c r="N27" s="102"/>
      <c r="O27" s="102"/>
      <c r="P27" s="103"/>
      <c r="Q27" s="103"/>
      <c r="R27" s="104"/>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row>
    <row r="28" spans="1:46" s="59" customFormat="1" ht="17" x14ac:dyDescent="0.2">
      <c r="A28" s="159"/>
      <c r="B28" s="123"/>
      <c r="C28" s="157" t="s">
        <v>269</v>
      </c>
      <c r="D28" s="129" t="s">
        <v>268</v>
      </c>
      <c r="E28" s="129" t="s">
        <v>270</v>
      </c>
      <c r="F28" s="56"/>
      <c r="G28" s="141"/>
      <c r="H28" s="222"/>
      <c r="I28" s="223"/>
      <c r="J28" s="197"/>
      <c r="K28" s="198"/>
      <c r="L28" s="141"/>
      <c r="M28" s="102"/>
      <c r="N28" s="102"/>
      <c r="O28" s="102"/>
      <c r="P28" s="103"/>
      <c r="Q28" s="103"/>
      <c r="R28" s="104"/>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s="59" customFormat="1" ht="53" hidden="1" customHeight="1" x14ac:dyDescent="0.2">
      <c r="A29" s="121" t="s">
        <v>260</v>
      </c>
      <c r="B29" s="124" t="s">
        <v>261</v>
      </c>
      <c r="C29" s="156" t="s">
        <v>265</v>
      </c>
      <c r="D29" s="150" t="s">
        <v>266</v>
      </c>
      <c r="E29" s="128" t="s">
        <v>222</v>
      </c>
      <c r="F29" s="56"/>
      <c r="G29" s="137"/>
      <c r="H29" s="175" t="s">
        <v>238</v>
      </c>
      <c r="I29" s="176"/>
      <c r="J29" s="176"/>
      <c r="K29" s="177"/>
      <c r="L29" s="138">
        <f>PRODUCCIÓN!C56</f>
        <v>0</v>
      </c>
      <c r="M29" s="55" t="e">
        <f>IF(#REF!&gt;0,VLOOKUP(#REF!,'[1]12'!$A$8:$BD$249,55,0),0)</f>
        <v>#REF!</v>
      </c>
      <c r="N29" s="55" t="e">
        <f>IF(#REF!&gt;0,VLOOKUP(#REF!,'[1]12'!$A$8:$BD$249,55,0),0)</f>
        <v>#REF!</v>
      </c>
      <c r="O29" s="55" t="e">
        <f>IF(#REF!&gt;0,VLOOKUP(#REF!,'[1]12'!$A$8:$BD$249,55,0),0)</f>
        <v>#REF!</v>
      </c>
      <c r="P29" s="55" t="e">
        <f>IF(#REF!&gt;0,VLOOKUP(#REF!,'[1]12'!$A$8:$BD$249,55,0),0)</f>
        <v>#REF!</v>
      </c>
      <c r="Q29" s="55" t="e">
        <f>IF(#REF!&gt;0,VLOOKUP(#REF!,'[1]12'!$A$8:$BD$249,55,0),0)</f>
        <v>#REF!</v>
      </c>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s="59" customFormat="1" ht="42" customHeight="1" thickBot="1" x14ac:dyDescent="0.25">
      <c r="A30" s="203" t="s">
        <v>258</v>
      </c>
      <c r="B30" s="203" t="s">
        <v>263</v>
      </c>
      <c r="C30" s="157" t="s">
        <v>221</v>
      </c>
      <c r="D30" s="129" t="s">
        <v>168</v>
      </c>
      <c r="E30" s="130" t="s">
        <v>222</v>
      </c>
      <c r="F30" s="56"/>
      <c r="G30" s="142"/>
      <c r="H30" s="143"/>
      <c r="I30" s="144"/>
      <c r="J30" s="144"/>
      <c r="K30" s="144"/>
      <c r="L30" s="190" t="e">
        <f>CALIDAD!D54</f>
        <v>#DIV/0!</v>
      </c>
      <c r="M30" s="55"/>
      <c r="N30" s="55"/>
      <c r="O30" s="55"/>
      <c r="P30" s="55"/>
      <c r="Q30" s="55"/>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s="61" customFormat="1" ht="17" customHeight="1" x14ac:dyDescent="0.2">
      <c r="A31" s="203"/>
      <c r="B31" s="203"/>
      <c r="C31" s="157" t="str">
        <f>TABLERO!C7</f>
        <v xml:space="preserve">TASA DE CAIDAS EN HOSPITALIZACION </v>
      </c>
      <c r="D31" s="129" t="str">
        <f>TABLERO!D7</f>
        <v>&lt;0,01</v>
      </c>
      <c r="E31" s="130" t="s">
        <v>170</v>
      </c>
      <c r="F31" s="56"/>
      <c r="G31" s="145"/>
      <c r="H31" s="145" t="e">
        <f>TABLERO!G7</f>
        <v>#DIV/0!</v>
      </c>
      <c r="I31" s="145" t="e">
        <f>TABLERO!H7</f>
        <v>#DIV/0!</v>
      </c>
      <c r="J31" s="145" t="e">
        <f>TABLERO!I7</f>
        <v>#DIV/0!</v>
      </c>
      <c r="K31" s="145" t="e">
        <f>TABLERO!J7</f>
        <v>#DIV/0!</v>
      </c>
      <c r="L31" s="191" t="e">
        <f>TABLERO!K7</f>
        <v>#DIV/0!</v>
      </c>
      <c r="M31" s="55" t="e">
        <f>IF(#REF!&gt;0,VLOOKUP(#REF!,'[1]1'!$A$8:$BD$249,55,0),0)</f>
        <v>#REF!</v>
      </c>
      <c r="N31" s="55" t="e">
        <f>IF(#REF!&gt;0,VLOOKUP(#REF!,'[1]1'!$A$8:$BD$249,55,0),0)</f>
        <v>#REF!</v>
      </c>
      <c r="O31" s="55" t="e">
        <f>IF(#REF!&gt;0,VLOOKUP(#REF!,'[1]1'!$A$8:$BD$249,55,0),0)</f>
        <v>#REF!</v>
      </c>
      <c r="P31" s="55" t="e">
        <f>IF(#REF!&gt;0,VLOOKUP(#REF!,'[1]1'!$A$8:$BD$249,55,0),0)</f>
        <v>#REF!</v>
      </c>
      <c r="Q31" s="55" t="e">
        <f>IF(#REF!&gt;0,VLOOKUP(#REF!,'[1]1'!$A$8:$BD$249,55,0),0)</f>
        <v>#REF!</v>
      </c>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row>
    <row r="32" spans="1:46" s="59" customFormat="1" ht="17" x14ac:dyDescent="0.2">
      <c r="A32" s="203"/>
      <c r="B32" s="203"/>
      <c r="C32" s="157" t="str">
        <f>TABLERO!C8</f>
        <v xml:space="preserve">PROPORCIÓN DE REINGRESOS EN URGENCIAS </v>
      </c>
      <c r="D32" s="129" t="str">
        <f>TABLERO!D8</f>
        <v>&lt; 3 %</v>
      </c>
      <c r="E32" s="130" t="s">
        <v>170</v>
      </c>
      <c r="F32" s="105"/>
      <c r="G32" s="141"/>
      <c r="H32" s="141" t="e">
        <f>TABLERO!G8</f>
        <v>#DIV/0!</v>
      </c>
      <c r="I32" s="141" t="e">
        <f>TABLERO!H8</f>
        <v>#DIV/0!</v>
      </c>
      <c r="J32" s="141" t="e">
        <f>TABLERO!I8</f>
        <v>#DIV/0!</v>
      </c>
      <c r="K32" s="141" t="e">
        <f>TABLERO!J8</f>
        <v>#DIV/0!</v>
      </c>
      <c r="L32" s="189" t="e">
        <f>TABLERO!K8</f>
        <v>#DIV/0!</v>
      </c>
      <c r="M32" s="55" t="e">
        <f>IF(#REF!&gt;0,VLOOKUP(#REF!,'[1]2'!$A$8:$BD$249,55,0),0)</f>
        <v>#REF!</v>
      </c>
      <c r="N32" s="55" t="e">
        <f>IF(#REF!&gt;0,VLOOKUP(#REF!,'[1]2'!$A$8:$BD$249,55,0),0)</f>
        <v>#REF!</v>
      </c>
      <c r="O32" s="55" t="e">
        <f>IF(#REF!&gt;0,VLOOKUP(#REF!,'[1]2'!$A$8:$BD$249,55,0),0)</f>
        <v>#REF!</v>
      </c>
      <c r="P32" s="55" t="e">
        <f>IF(#REF!&gt;0,VLOOKUP(#REF!,'[1]2'!$A$8:$BD$249,55,0),0)</f>
        <v>#REF!</v>
      </c>
      <c r="Q32" s="55" t="e">
        <f>IF(#REF!&gt;0,VLOOKUP(#REF!,'[1]2'!$A$8:$BD$249,55,0),0)</f>
        <v>#REF!</v>
      </c>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row>
    <row r="33" spans="1:46" s="59" customFormat="1" ht="17" x14ac:dyDescent="0.2">
      <c r="A33" s="203"/>
      <c r="B33" s="203"/>
      <c r="C33" s="157" t="str">
        <f>TABLERO!C9</f>
        <v>PROPORCIÓN DE REINGRESOS EN HOSPITALIZACIÓN</v>
      </c>
      <c r="D33" s="129" t="str">
        <f>TABLERO!D9</f>
        <v>&lt; 3 %</v>
      </c>
      <c r="E33" s="130" t="s">
        <v>170</v>
      </c>
      <c r="F33" s="56"/>
      <c r="G33" s="141"/>
      <c r="H33" s="141" t="e">
        <f>TABLERO!G9</f>
        <v>#DIV/0!</v>
      </c>
      <c r="I33" s="141" t="e">
        <f>TABLERO!H9</f>
        <v>#DIV/0!</v>
      </c>
      <c r="J33" s="141" t="e">
        <f>TABLERO!I9</f>
        <v>#DIV/0!</v>
      </c>
      <c r="K33" s="141" t="e">
        <f>TABLERO!J9</f>
        <v>#DIV/0!</v>
      </c>
      <c r="L33" s="189" t="e">
        <f>TABLERO!K9</f>
        <v>#DIV/0!</v>
      </c>
      <c r="M33" s="55" t="e">
        <f>IF(#REF!&gt;0,VLOOKUP(#REF!,'[1]3'!$A$8:$BD$249,55,0),0)</f>
        <v>#REF!</v>
      </c>
      <c r="N33" s="55" t="e">
        <f>IF(#REF!&gt;0,VLOOKUP(#REF!,'[1]3'!$A$8:$BD$249,55,0),0)</f>
        <v>#REF!</v>
      </c>
      <c r="O33" s="55" t="e">
        <f>IF(#REF!&gt;0,VLOOKUP(#REF!,'[1]3'!$A$8:$BD$249,55,0),0)</f>
        <v>#REF!</v>
      </c>
      <c r="P33" s="55" t="e">
        <f>IF(#REF!&gt;0,VLOOKUP(#REF!,'[1]3'!$A$8:$BD$249,55,0),0)</f>
        <v>#REF!</v>
      </c>
      <c r="Q33" s="55" t="e">
        <f>IF(#REF!&gt;0,VLOOKUP(#REF!,'[1]3'!$A$8:$BD$249,55,0),0)</f>
        <v>#REF!</v>
      </c>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row>
    <row r="34" spans="1:46" s="59" customFormat="1" ht="32" customHeight="1" x14ac:dyDescent="0.2">
      <c r="A34" s="212" t="s">
        <v>262</v>
      </c>
      <c r="B34" s="212" t="s">
        <v>257</v>
      </c>
      <c r="C34" s="156" t="str">
        <f>TABLERO!C10</f>
        <v xml:space="preserve">TIEMPO PROMEDIO DE ESPERA PARA LA ASIGNACION DE CITA DE MEDICINA GENERAL </v>
      </c>
      <c r="D34" s="154" t="str">
        <f>TABLERO!D10</f>
        <v>&lt; 3 días</v>
      </c>
      <c r="E34" s="128" t="s">
        <v>170</v>
      </c>
      <c r="F34" s="56"/>
      <c r="G34" s="146"/>
      <c r="H34" s="146" t="e">
        <f>TABLERO!G10</f>
        <v>#DIV/0!</v>
      </c>
      <c r="I34" s="146" t="e">
        <f>TABLERO!H10</f>
        <v>#DIV/0!</v>
      </c>
      <c r="J34" s="146" t="e">
        <f>TABLERO!I10</f>
        <v>#DIV/0!</v>
      </c>
      <c r="K34" s="146" t="e">
        <f>TABLERO!J10</f>
        <v>#DIV/0!</v>
      </c>
      <c r="L34" s="192" t="e">
        <f>TABLERO!K10</f>
        <v>#DIV/0!</v>
      </c>
      <c r="M34" s="55" t="e">
        <f>IF(#REF!&gt;0,VLOOKUP(#REF!,'[1]4'!$A$8:$BD$249,55,0),0)</f>
        <v>#REF!</v>
      </c>
      <c r="N34" s="55" t="e">
        <f>IF(#REF!&gt;0,VLOOKUP(#REF!,'[1]4'!$A$8:$BD$249,55,0),0)</f>
        <v>#REF!</v>
      </c>
      <c r="O34" s="55" t="e">
        <f>IF(#REF!&gt;0,VLOOKUP(#REF!,'[1]4'!$A$8:$BD$249,55,0),0)</f>
        <v>#REF!</v>
      </c>
      <c r="P34" s="55" t="e">
        <f>IF(#REF!&gt;0,VLOOKUP(#REF!,'[1]4'!$A$8:$BD$249,55,0),0)</f>
        <v>#REF!</v>
      </c>
      <c r="Q34" s="55" t="e">
        <f>IF(#REF!&gt;0,VLOOKUP(#REF!,'[1]4'!$A$8:$BD$249,55,0),0)</f>
        <v>#REF!</v>
      </c>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row>
    <row r="35" spans="1:46" s="59" customFormat="1" ht="18" thickBot="1" x14ac:dyDescent="0.25">
      <c r="A35" s="212"/>
      <c r="B35" s="212"/>
      <c r="C35" s="156" t="str">
        <f>TABLERO!C11</f>
        <v xml:space="preserve">TIEMPO PROMEDIO DE ESPERA PARA LA ASIGNACION DE CITA DE ODONTOLOGIA </v>
      </c>
      <c r="D35" s="154" t="str">
        <f>TABLERO!D11</f>
        <v>&lt; 3 días</v>
      </c>
      <c r="E35" s="128" t="s">
        <v>170</v>
      </c>
      <c r="F35" s="105"/>
      <c r="G35" s="147"/>
      <c r="H35" s="146" t="e">
        <f>TABLERO!G11</f>
        <v>#DIV/0!</v>
      </c>
      <c r="I35" s="146" t="e">
        <f>TABLERO!H11</f>
        <v>#DIV/0!</v>
      </c>
      <c r="J35" s="146" t="e">
        <f>TABLERO!I11</f>
        <v>#DIV/0!</v>
      </c>
      <c r="K35" s="146" t="e">
        <f>TABLERO!J11</f>
        <v>#DIV/0!</v>
      </c>
      <c r="L35" s="193" t="e">
        <f>TABLERO!K11</f>
        <v>#DIV/0!</v>
      </c>
      <c r="M35" s="55" t="e">
        <f>IF(#REF!&gt;0,VLOOKUP(#REF!,'[1]5'!$A$8:$BD$249,55,0),0)</f>
        <v>#REF!</v>
      </c>
      <c r="N35" s="55" t="e">
        <f>IF(#REF!&gt;0,VLOOKUP(#REF!,'[1]5'!$A$8:$BD$249,55,0),0)</f>
        <v>#REF!</v>
      </c>
      <c r="O35" s="55" t="e">
        <f>IF(#REF!&gt;0,VLOOKUP(#REF!,'[1]5'!$A$8:$BD$249,55,0),0)</f>
        <v>#REF!</v>
      </c>
      <c r="P35" s="55" t="e">
        <f>IF(#REF!&gt;0,VLOOKUP(#REF!,'[1]5'!$A$8:$BD$249,55,0),0)</f>
        <v>#REF!</v>
      </c>
      <c r="Q35" s="55" t="e">
        <f>IF(#REF!&gt;0,VLOOKUP(#REF!,'[1]5'!$A$8:$BD$249,55,0),0)</f>
        <v>#REF!</v>
      </c>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row>
    <row r="36" spans="1:46" s="62" customFormat="1" ht="38" customHeight="1" thickBot="1" x14ac:dyDescent="0.25">
      <c r="A36" s="212"/>
      <c r="B36" s="212"/>
      <c r="C36" s="156" t="str">
        <f>TABLERO!C12</f>
        <v>TIEMPO PROMEDIO DE ESPERA PARA LA ATENCION DE PACIENTE CLASIFICADO COMO TRIAGE 2 EN URGENCIAS</v>
      </c>
      <c r="D36" s="154" t="s">
        <v>246</v>
      </c>
      <c r="E36" s="128" t="s">
        <v>170</v>
      </c>
      <c r="F36" s="105"/>
      <c r="G36" s="146"/>
      <c r="H36" s="146" t="e">
        <f>TABLERO!G12</f>
        <v>#DIV/0!</v>
      </c>
      <c r="I36" s="146" t="e">
        <f>TABLERO!H12</f>
        <v>#DIV/0!</v>
      </c>
      <c r="J36" s="146" t="e">
        <f>TABLERO!I12</f>
        <v>#DIV/0!</v>
      </c>
      <c r="K36" s="146" t="e">
        <f>TABLERO!J12</f>
        <v>#DIV/0!</v>
      </c>
      <c r="L36" s="192" t="e">
        <f>TABLERO!K12</f>
        <v>#DIV/0!</v>
      </c>
      <c r="M36" s="55" t="e">
        <f>IF(#REF!&gt;0,VLOOKUP(#REF!,'[1]6'!$A$8:$BD$249,55,0),0)</f>
        <v>#REF!</v>
      </c>
      <c r="N36" s="55" t="e">
        <f>IF(#REF!&gt;0,VLOOKUP(#REF!,'[1]6'!$A$8:$BD$249,55,0),0)</f>
        <v>#REF!</v>
      </c>
      <c r="O36" s="55" t="e">
        <f>IF(#REF!&gt;0,VLOOKUP(#REF!,'[1]6'!$A$8:$BD$249,55,0),0)</f>
        <v>#REF!</v>
      </c>
      <c r="P36" s="55" t="e">
        <f>IF(#REF!&gt;0,VLOOKUP(#REF!,'[1]6'!$A$8:$BD$249,55,0),0)</f>
        <v>#REF!</v>
      </c>
      <c r="Q36" s="55" t="e">
        <f>IF(#REF!&gt;0,VLOOKUP(#REF!,'[1]6'!$A$8:$BD$249,55,0),0)</f>
        <v>#REF!</v>
      </c>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row>
    <row r="37" spans="1:46" s="62" customFormat="1" ht="17" x14ac:dyDescent="0.2">
      <c r="A37" s="212"/>
      <c r="B37" s="212"/>
      <c r="C37" s="156" t="str">
        <f>TABLERO!C14</f>
        <v xml:space="preserve">PROPORCION DE PACIENTES ATENDIDOS POR URGENCIA REMITIDOS </v>
      </c>
      <c r="D37" s="154" t="s">
        <v>272</v>
      </c>
      <c r="E37" s="128" t="s">
        <v>170</v>
      </c>
      <c r="F37" s="56"/>
      <c r="G37" s="148"/>
      <c r="H37" s="148" t="e">
        <f>TABLERO!G14</f>
        <v>#DIV/0!</v>
      </c>
      <c r="I37" s="148" t="e">
        <f>TABLERO!H14</f>
        <v>#DIV/0!</v>
      </c>
      <c r="J37" s="148" t="e">
        <f>TABLERO!I14</f>
        <v>#DIV/0!</v>
      </c>
      <c r="K37" s="148" t="e">
        <f>TABLERO!J14</f>
        <v>#DIV/0!</v>
      </c>
      <c r="L37" s="189" t="e">
        <f>TABLERO!K14</f>
        <v>#DIV/0!</v>
      </c>
      <c r="M37" s="55" t="e">
        <f>IF(#REF!&gt;0,VLOOKUP(#REF!,'[1]7'!$A$8:$BD$249,55,0),0)</f>
        <v>#REF!</v>
      </c>
      <c r="N37" s="55" t="e">
        <f>IF(#REF!&gt;0,VLOOKUP(#REF!,'[1]7'!$A$8:$BD$249,55,0),0)</f>
        <v>#REF!</v>
      </c>
      <c r="O37" s="55" t="e">
        <f>IF(#REF!&gt;0,VLOOKUP(#REF!,'[1]7'!$A$8:$BD$249,55,0),0)</f>
        <v>#REF!</v>
      </c>
      <c r="P37" s="55" t="e">
        <f>IF(#REF!&gt;0,VLOOKUP(#REF!,'[1]7'!$A$8:$BD$249,55,0),0)</f>
        <v>#REF!</v>
      </c>
      <c r="Q37" s="55" t="e">
        <f>IF(#REF!&gt;0,VLOOKUP(#REF!,'[1]7'!$A$8:$BD$249,55,0),0)</f>
        <v>#REF!</v>
      </c>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46" s="59" customFormat="1" ht="18" thickBot="1" x14ac:dyDescent="0.25">
      <c r="A38" s="212"/>
      <c r="B38" s="212"/>
      <c r="C38" s="156" t="str">
        <f>TABLERO!C15</f>
        <v xml:space="preserve">PORCENTAJE OCUPACIONAL </v>
      </c>
      <c r="D38" s="154" t="s">
        <v>273</v>
      </c>
      <c r="E38" s="128" t="s">
        <v>170</v>
      </c>
      <c r="F38" s="56"/>
      <c r="G38" s="148"/>
      <c r="H38" s="148" t="e">
        <f>TABLERO!G15</f>
        <v>#DIV/0!</v>
      </c>
      <c r="I38" s="148" t="e">
        <f>TABLERO!H15</f>
        <v>#DIV/0!</v>
      </c>
      <c r="J38" s="148" t="e">
        <f>TABLERO!I15</f>
        <v>#DIV/0!</v>
      </c>
      <c r="K38" s="148" t="e">
        <f>TABLERO!J15</f>
        <v>#DIV/0!</v>
      </c>
      <c r="L38" s="189" t="e">
        <f>TABLERO!K15</f>
        <v>#DIV/0!</v>
      </c>
      <c r="M38" s="55" t="e">
        <f>IF(#REF!&gt;0,VLOOKUP(#REF!,'[1]8'!$A$8:$BD$249,55,0),0)</f>
        <v>#REF!</v>
      </c>
      <c r="N38" s="55" t="e">
        <f>IF(#REF!&gt;0,VLOOKUP(#REF!,'[1]8'!$A$8:$BD$249,55,0),0)</f>
        <v>#REF!</v>
      </c>
      <c r="O38" s="55" t="e">
        <f>IF(#REF!&gt;0,VLOOKUP(#REF!,'[1]8'!$A$8:$BD$249,55,0),0)</f>
        <v>#REF!</v>
      </c>
      <c r="P38" s="55" t="e">
        <f>IF(#REF!&gt;0,VLOOKUP(#REF!,'[1]8'!$A$8:$BD$249,55,0),0)</f>
        <v>#REF!</v>
      </c>
      <c r="Q38" s="55" t="e">
        <f>IF(#REF!&gt;0,VLOOKUP(#REF!,'[1]8'!$A$8:$BD$249,55,0),0)</f>
        <v>#REF!</v>
      </c>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row>
    <row r="39" spans="1:46" s="62" customFormat="1" ht="17" x14ac:dyDescent="0.2">
      <c r="A39" s="212"/>
      <c r="B39" s="212"/>
      <c r="C39" s="156" t="str">
        <f>TABLERO!C16</f>
        <v xml:space="preserve">PROMEDIO DIAS ESTANCIA </v>
      </c>
      <c r="D39" s="154" t="s">
        <v>242</v>
      </c>
      <c r="E39" s="128" t="s">
        <v>170</v>
      </c>
      <c r="F39" s="56"/>
      <c r="G39" s="146"/>
      <c r="H39" s="146" t="e">
        <f>TABLERO!G16</f>
        <v>#DIV/0!</v>
      </c>
      <c r="I39" s="146" t="e">
        <f>TABLERO!H16</f>
        <v>#DIV/0!</v>
      </c>
      <c r="J39" s="146" t="e">
        <f>TABLERO!I16</f>
        <v>#DIV/0!</v>
      </c>
      <c r="K39" s="146" t="e">
        <f>TABLERO!J16</f>
        <v>#DIV/0!</v>
      </c>
      <c r="L39" s="192" t="e">
        <f>TABLERO!K16</f>
        <v>#DIV/0!</v>
      </c>
      <c r="M39" s="55" t="e">
        <f>IF(#REF!&gt;0,VLOOKUP(#REF!,'[1]9'!$A$8:$BD$249,55,0),0)</f>
        <v>#REF!</v>
      </c>
      <c r="N39" s="55" t="e">
        <f>IF(#REF!&gt;0,VLOOKUP(#REF!,'[1]9'!$A$8:$BD$249,55,0),0)</f>
        <v>#REF!</v>
      </c>
      <c r="O39" s="55" t="e">
        <f>IF(#REF!&gt;0,VLOOKUP(#REF!,'[1]9'!$A$8:$BD$249,55,0),0)</f>
        <v>#REF!</v>
      </c>
      <c r="P39" s="55" t="e">
        <f>IF(#REF!&gt;0,VLOOKUP(#REF!,'[1]9'!$A$8:$BD$249,55,0),0)</f>
        <v>#REF!</v>
      </c>
      <c r="Q39" s="55" t="e">
        <f>IF(#REF!&gt;0,VLOOKUP(#REF!,'[1]9'!$A$8:$BD$249,55,0),0)</f>
        <v>#REF!</v>
      </c>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row>
    <row r="40" spans="1:46" s="59" customFormat="1" ht="17" x14ac:dyDescent="0.2">
      <c r="A40" s="212"/>
      <c r="B40" s="212"/>
      <c r="C40" s="156" t="str">
        <f>TABLERO!C17</f>
        <v>GIRO CAMA</v>
      </c>
      <c r="D40" s="154" t="s">
        <v>281</v>
      </c>
      <c r="E40" s="128" t="s">
        <v>170</v>
      </c>
      <c r="F40" s="56"/>
      <c r="G40" s="146"/>
      <c r="H40" s="146" t="e">
        <f>TABLERO!G17</f>
        <v>#DIV/0!</v>
      </c>
      <c r="I40" s="194" t="e">
        <f>TABLERO!H17</f>
        <v>#DIV/0!</v>
      </c>
      <c r="J40" s="146" t="e">
        <f>TABLERO!I17</f>
        <v>#DIV/0!</v>
      </c>
      <c r="K40" s="194" t="e">
        <f>TABLERO!J17</f>
        <v>#DIV/0!</v>
      </c>
      <c r="L40" s="195" t="e">
        <f>TABLERO!K17</f>
        <v>#DIV/0!</v>
      </c>
      <c r="M40" s="55" t="e">
        <f>IF(#REF!&gt;0,VLOOKUP(#REF!,'[1]11'!$A$8:$BD$249,55,0),0)</f>
        <v>#REF!</v>
      </c>
      <c r="N40" s="55" t="e">
        <f>IF(#REF!&gt;0,VLOOKUP(#REF!,'[1]11'!$A$8:$BD$249,55,0),0)</f>
        <v>#REF!</v>
      </c>
      <c r="O40" s="55" t="e">
        <f>IF(#REF!&gt;0,VLOOKUP(#REF!,'[1]11'!$A$8:$BD$249,55,0),0)</f>
        <v>#REF!</v>
      </c>
      <c r="P40" s="55" t="e">
        <f>IF(#REF!&gt;0,VLOOKUP(#REF!,'[1]11'!$A$8:$BD$249,55,0),0)</f>
        <v>#REF!</v>
      </c>
      <c r="Q40" s="55" t="e">
        <f>IF(#REF!&gt;0,VLOOKUP(#REF!,'[1]11'!$A$8:$BD$249,55,0),0)</f>
        <v>#REF!</v>
      </c>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row>
    <row r="41" spans="1:46" s="59" customFormat="1" ht="15" customHeight="1" x14ac:dyDescent="0.2">
      <c r="A41" s="212"/>
      <c r="B41" s="224"/>
      <c r="C41" s="156" t="s">
        <v>206</v>
      </c>
      <c r="D41" s="154">
        <v>0</v>
      </c>
      <c r="E41" s="128" t="s">
        <v>170</v>
      </c>
      <c r="F41" s="56"/>
      <c r="G41" s="147"/>
      <c r="H41" s="147">
        <f>CALIDAD!B51</f>
        <v>0</v>
      </c>
      <c r="I41" s="147">
        <f>CALIDAD!C51</f>
        <v>0</v>
      </c>
      <c r="J41" s="147">
        <f>CALIDAD!D51</f>
        <v>0</v>
      </c>
      <c r="K41" s="147">
        <v>0</v>
      </c>
      <c r="L41" s="191">
        <f>K41+J41+I41+H41</f>
        <v>0</v>
      </c>
      <c r="M41" s="55"/>
      <c r="N41" s="55"/>
      <c r="O41" s="55"/>
      <c r="P41" s="55"/>
      <c r="Q41" s="55"/>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row>
    <row r="42" spans="1:46" s="59" customFormat="1" ht="68" x14ac:dyDescent="0.2">
      <c r="A42" s="212"/>
      <c r="B42" s="122" t="s">
        <v>256</v>
      </c>
      <c r="C42" s="156" t="s">
        <v>214</v>
      </c>
      <c r="D42" s="152">
        <v>1</v>
      </c>
      <c r="E42" s="128" t="s">
        <v>170</v>
      </c>
      <c r="F42" s="56"/>
      <c r="G42" s="139"/>
      <c r="H42" s="139">
        <f>MANTENI!E4</f>
        <v>0</v>
      </c>
      <c r="I42" s="139">
        <f>MANTENI!E5</f>
        <v>0</v>
      </c>
      <c r="J42" s="139">
        <f>MANTENI!E6</f>
        <v>0</v>
      </c>
      <c r="K42" s="139">
        <f>MANTENI!E7</f>
        <v>0</v>
      </c>
      <c r="L42" s="196" t="e">
        <f>MANTENI!E8</f>
        <v>#DIV/0!</v>
      </c>
      <c r="M42" s="55" t="e">
        <f>IF(#REF!&gt;0,VLOOKUP(#REF!,'[1]12'!$A$8:$BD$249,55,0),0)</f>
        <v>#REF!</v>
      </c>
      <c r="N42" s="55" t="e">
        <f>IF(#REF!&gt;0,VLOOKUP(#REF!,'[1]12'!$A$8:$BD$249,55,0),0)</f>
        <v>#REF!</v>
      </c>
      <c r="O42" s="55" t="e">
        <f>IF(#REF!&gt;0,VLOOKUP(#REF!,'[1]12'!$A$8:$BD$249,55,0),0)</f>
        <v>#REF!</v>
      </c>
      <c r="P42" s="55" t="e">
        <f>IF(#REF!&gt;0,VLOOKUP(#REF!,'[1]12'!$A$8:$BD$249,55,0),0)</f>
        <v>#REF!</v>
      </c>
      <c r="Q42" s="55" t="e">
        <f>IF(#REF!&gt;0,VLOOKUP(#REF!,'[1]12'!$A$8:$BD$249,55,0),0)</f>
        <v>#REF!</v>
      </c>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row>
    <row r="43" spans="1:46" s="59" customFormat="1" ht="51" x14ac:dyDescent="0.2">
      <c r="A43" s="224"/>
      <c r="B43" s="122" t="s">
        <v>259</v>
      </c>
      <c r="C43" s="156" t="s">
        <v>249</v>
      </c>
      <c r="D43" s="152">
        <v>1</v>
      </c>
      <c r="E43" s="128" t="s">
        <v>170</v>
      </c>
      <c r="F43" s="56"/>
      <c r="G43" s="139"/>
      <c r="H43" s="139">
        <f>MANTENI!E12</f>
        <v>0</v>
      </c>
      <c r="I43" s="139">
        <f>MANTENI!E13</f>
        <v>0</v>
      </c>
      <c r="J43" s="139">
        <f>MANTENI!E14</f>
        <v>0</v>
      </c>
      <c r="K43" s="139">
        <f>MANTENI!E15</f>
        <v>0</v>
      </c>
      <c r="L43" s="196" t="e">
        <f>MANTENI!E16</f>
        <v>#DIV/0!</v>
      </c>
      <c r="M43" s="55" t="e">
        <f>IF(#REF!&gt;0,VLOOKUP(#REF!,'[1]12'!$A$8:$BD$249,55,0),0)</f>
        <v>#REF!</v>
      </c>
      <c r="N43" s="55" t="e">
        <f>IF(#REF!&gt;0,VLOOKUP(#REF!,'[1]12'!$A$8:$BD$249,55,0),0)</f>
        <v>#REF!</v>
      </c>
      <c r="O43" s="55" t="e">
        <f>IF(#REF!&gt;0,VLOOKUP(#REF!,'[1]12'!$A$8:$BD$249,55,0),0)</f>
        <v>#REF!</v>
      </c>
      <c r="P43" s="55" t="e">
        <f>IF(#REF!&gt;0,VLOOKUP(#REF!,'[1]12'!$A$8:$BD$249,55,0),0)</f>
        <v>#REF!</v>
      </c>
      <c r="Q43" s="55" t="e">
        <f>IF(#REF!&gt;0,VLOOKUP(#REF!,'[1]12'!$A$8:$BD$249,55,0),0)</f>
        <v>#REF!</v>
      </c>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row>
    <row r="44" spans="1:46" s="59" customFormat="1" ht="63" customHeight="1" x14ac:dyDescent="0.2">
      <c r="A44" s="203" t="s">
        <v>254</v>
      </c>
      <c r="B44" s="203" t="s">
        <v>255</v>
      </c>
      <c r="C44" s="157" t="s">
        <v>211</v>
      </c>
      <c r="D44" s="158" t="s">
        <v>212</v>
      </c>
      <c r="E44" s="130" t="s">
        <v>170</v>
      </c>
      <c r="F44" s="56"/>
      <c r="G44" s="140"/>
      <c r="H44" s="140">
        <f>'TALENTO HUMANO'!D5</f>
        <v>0</v>
      </c>
      <c r="I44" s="140">
        <f>'TALENTO HUMANO'!D6</f>
        <v>0</v>
      </c>
      <c r="J44" s="140">
        <f>'TALENTO HUMANO'!D7</f>
        <v>0</v>
      </c>
      <c r="K44" s="140">
        <f>'TALENTO HUMANO'!D8</f>
        <v>0</v>
      </c>
      <c r="L44" s="196">
        <v>0.8</v>
      </c>
      <c r="M44" s="55" t="e">
        <f>IF(#REF!&gt;0,VLOOKUP(#REF!,'[1]12'!$A$8:$BD$249,55,0),0)</f>
        <v>#REF!</v>
      </c>
      <c r="N44" s="55" t="e">
        <f>IF(#REF!&gt;0,VLOOKUP(#REF!,'[1]12'!$A$8:$BD$249,55,0),0)</f>
        <v>#REF!</v>
      </c>
      <c r="O44" s="55" t="e">
        <f>IF(#REF!&gt;0,VLOOKUP(#REF!,'[1]12'!$A$8:$BD$249,55,0),0)</f>
        <v>#REF!</v>
      </c>
      <c r="P44" s="55" t="e">
        <f>IF(#REF!&gt;0,VLOOKUP(#REF!,'[1]12'!$A$8:$BD$249,55,0),0)</f>
        <v>#REF!</v>
      </c>
      <c r="Q44" s="55" t="e">
        <f>IF(#REF!&gt;0,VLOOKUP(#REF!,'[1]12'!$A$8:$BD$249,55,0),0)</f>
        <v>#REF!</v>
      </c>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row>
    <row r="45" spans="1:46" s="59" customFormat="1" ht="45" customHeight="1" x14ac:dyDescent="0.2">
      <c r="A45" s="203"/>
      <c r="B45" s="203"/>
      <c r="C45" s="157" t="s">
        <v>279</v>
      </c>
      <c r="D45" s="174" t="s">
        <v>280</v>
      </c>
      <c r="E45" s="130" t="s">
        <v>170</v>
      </c>
      <c r="F45" s="56"/>
      <c r="G45" s="140"/>
      <c r="H45" s="140">
        <v>0.3</v>
      </c>
      <c r="I45" s="140">
        <v>0.65</v>
      </c>
      <c r="J45" s="140">
        <v>0.84</v>
      </c>
      <c r="K45" s="140">
        <f>'TALENTO HUMANO'!D16</f>
        <v>0</v>
      </c>
      <c r="L45" s="196">
        <v>0.9</v>
      </c>
      <c r="M45" s="55" t="e">
        <f>IF(#REF!&gt;0,VLOOKUP(#REF!,'[1]12'!$A$8:$BD$249,55,0),0)</f>
        <v>#REF!</v>
      </c>
      <c r="N45" s="55" t="e">
        <f>IF(#REF!&gt;0,VLOOKUP(#REF!,'[1]12'!$A$8:$BD$249,55,0),0)</f>
        <v>#REF!</v>
      </c>
      <c r="O45" s="55" t="e">
        <f>IF(#REF!&gt;0,VLOOKUP(#REF!,'[1]12'!$A$8:$BD$249,55,0),0)</f>
        <v>#REF!</v>
      </c>
      <c r="P45" s="55" t="e">
        <f>IF(#REF!&gt;0,VLOOKUP(#REF!,'[1]12'!$A$8:$BD$249,55,0),0)</f>
        <v>#REF!</v>
      </c>
      <c r="Q45" s="55" t="e">
        <f>IF(#REF!&gt;0,VLOOKUP(#REF!,'[1]12'!$A$8:$BD$249,55,0),0)</f>
        <v>#REF!</v>
      </c>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row>
    <row r="46" spans="1:46" x14ac:dyDescent="0.2">
      <c r="B46" s="58" t="s">
        <v>274</v>
      </c>
      <c r="C46" s="170" t="s">
        <v>276</v>
      </c>
      <c r="D46" s="171"/>
      <c r="E46" s="172"/>
      <c r="H46" s="168">
        <v>21</v>
      </c>
      <c r="I46" s="168">
        <v>21</v>
      </c>
      <c r="J46" s="168">
        <v>20</v>
      </c>
      <c r="K46" s="168">
        <v>22</v>
      </c>
      <c r="L46" s="168">
        <f>29-6</f>
        <v>23</v>
      </c>
    </row>
    <row r="47" spans="1:46" x14ac:dyDescent="0.2">
      <c r="C47" s="170" t="s">
        <v>275</v>
      </c>
      <c r="D47" s="171"/>
      <c r="E47" s="172"/>
      <c r="H47" s="168">
        <v>22</v>
      </c>
      <c r="I47" s="168">
        <v>22</v>
      </c>
      <c r="J47" s="168">
        <v>22</v>
      </c>
      <c r="K47" s="168">
        <v>23</v>
      </c>
      <c r="L47" s="168">
        <v>25</v>
      </c>
    </row>
    <row r="48" spans="1:46" ht="17" x14ac:dyDescent="0.2">
      <c r="C48" s="173" t="s">
        <v>274</v>
      </c>
      <c r="D48" s="158" t="s">
        <v>277</v>
      </c>
      <c r="E48" s="130" t="s">
        <v>170</v>
      </c>
      <c r="H48" s="169">
        <f>H46/H47</f>
        <v>0.95454545454545459</v>
      </c>
      <c r="I48" s="169">
        <f t="shared" ref="I48:Q48" si="4">I46/I47</f>
        <v>0.95454545454545459</v>
      </c>
      <c r="J48" s="169">
        <f t="shared" si="4"/>
        <v>0.90909090909090906</v>
      </c>
      <c r="K48" s="169">
        <f t="shared" si="4"/>
        <v>0.95652173913043481</v>
      </c>
      <c r="L48" s="169">
        <f t="shared" si="4"/>
        <v>0.92</v>
      </c>
      <c r="M48" s="169" t="e">
        <f t="shared" si="4"/>
        <v>#DIV/0!</v>
      </c>
      <c r="N48" s="169" t="e">
        <f t="shared" si="4"/>
        <v>#DIV/0!</v>
      </c>
      <c r="O48" s="169" t="e">
        <f t="shared" si="4"/>
        <v>#DIV/0!</v>
      </c>
      <c r="P48" s="169" t="e">
        <f t="shared" si="4"/>
        <v>#DIV/0!</v>
      </c>
      <c r="Q48" s="169" t="e">
        <f t="shared" si="4"/>
        <v>#DIV/0!</v>
      </c>
    </row>
  </sheetData>
  <sheetProtection algorithmName="SHA-512" hashValue="NXP5rDbpgKdgJv2lE8J8i/NTjmOj6+3RxmiM6WeCUSxHk+VG5Bcz42OgzADHUxsDMK2EKgytt4bsSdHAXtgjYw==" saltValue="YcwNr09J9FawcFOjdnMF4w==" spinCount="100000" sheet="1" objects="1" scenarios="1" selectLockedCells="1" selectUnlockedCells="1"/>
  <mergeCells count="16">
    <mergeCell ref="A44:A45"/>
    <mergeCell ref="B44:B45"/>
    <mergeCell ref="A7:A26"/>
    <mergeCell ref="H1:Q5"/>
    <mergeCell ref="B7:B15"/>
    <mergeCell ref="B5:E5"/>
    <mergeCell ref="A1:B3"/>
    <mergeCell ref="B16:B21"/>
    <mergeCell ref="D1:E3"/>
    <mergeCell ref="C1:C3"/>
    <mergeCell ref="H28:I28"/>
    <mergeCell ref="A30:A33"/>
    <mergeCell ref="B30:B33"/>
    <mergeCell ref="B23:B26"/>
    <mergeCell ref="A34:A43"/>
    <mergeCell ref="B34:B41"/>
  </mergeCells>
  <phoneticPr fontId="35" type="noConversion"/>
  <conditionalFormatting sqref="M32:Q32">
    <cfRule type="containsBlanks" dxfId="8" priority="4" stopIfTrue="1">
      <formula>LEN(TRIM(M32))=0</formula>
    </cfRule>
    <cfRule type="cellIs" dxfId="7" priority="5" stopIfTrue="1" operator="lessThanOrEqual">
      <formula>3</formula>
    </cfRule>
    <cfRule type="cellIs" dxfId="6" priority="6" operator="greaterThan">
      <formula>3</formula>
    </cfRule>
  </conditionalFormatting>
  <dataValidations count="1">
    <dataValidation type="list" allowBlank="1" showInputMessage="1" showErrorMessage="1" sqref="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65522 SO65522 ACK65522 AMG65522 AWC65522 BFY65522 BPU65522 BZQ65522 CJM65522 CTI65522 DDE65522 DNA65522 DWW65522 EGS65522 EQO65522 FAK65522 FKG65522 FUC65522 GDY65522 GNU65522 GXQ65522 HHM65522 HRI65522 IBE65522 ILA65522 IUW65522 JES65522 JOO65522 JYK65522 KIG65522 KSC65522 LBY65522 LLU65522 LVQ65522 MFM65522 MPI65522 MZE65522 NJA65522 NSW65522 OCS65522 OMO65522 OWK65522 PGG65522 PQC65522 PZY65522 QJU65522 QTQ65522 RDM65522 RNI65522 RXE65522 SHA65522 SQW65522 TAS65522 TKO65522 TUK65522 UEG65522 UOC65522 UXY65522 VHU65522 VRQ65522 WBM65522 WLI65522 WVE65522 IS131058 SO131058 ACK131058 AMG131058 AWC131058 BFY131058 BPU131058 BZQ131058 CJM131058 CTI131058 DDE131058 DNA131058 DWW131058 EGS131058 EQO131058 FAK131058 FKG131058 FUC131058 GDY131058 GNU131058 GXQ131058 HHM131058 HRI131058 IBE131058 ILA131058 IUW131058 JES131058 JOO131058 JYK131058 KIG131058 KSC131058 LBY131058 LLU131058 LVQ131058 MFM131058 MPI131058 MZE131058 NJA131058 NSW131058 OCS131058 OMO131058 OWK131058 PGG131058 PQC131058 PZY131058 QJU131058 QTQ131058 RDM131058 RNI131058 RXE131058 SHA131058 SQW131058 TAS131058 TKO131058 TUK131058 UEG131058 UOC131058 UXY131058 VHU131058 VRQ131058 WBM131058 WLI131058 WVE131058 IS196594 SO196594 ACK196594 AMG196594 AWC196594 BFY196594 BPU196594 BZQ196594 CJM196594 CTI196594 DDE196594 DNA196594 DWW196594 EGS196594 EQO196594 FAK196594 FKG196594 FUC196594 GDY196594 GNU196594 GXQ196594 HHM196594 HRI196594 IBE196594 ILA196594 IUW196594 JES196594 JOO196594 JYK196594 KIG196594 KSC196594 LBY196594 LLU196594 LVQ196594 MFM196594 MPI196594 MZE196594 NJA196594 NSW196594 OCS196594 OMO196594 OWK196594 PGG196594 PQC196594 PZY196594 QJU196594 QTQ196594 RDM196594 RNI196594 RXE196594 SHA196594 SQW196594 TAS196594 TKO196594 TUK196594 UEG196594 UOC196594 UXY196594 VHU196594 VRQ196594 WBM196594 WLI196594 WVE196594 IS262130 SO262130 ACK262130 AMG262130 AWC262130 BFY262130 BPU262130 BZQ262130 CJM262130 CTI262130 DDE262130 DNA262130 DWW262130 EGS262130 EQO262130 FAK262130 FKG262130 FUC262130 GDY262130 GNU262130 GXQ262130 HHM262130 HRI262130 IBE262130 ILA262130 IUW262130 JES262130 JOO262130 JYK262130 KIG262130 KSC262130 LBY262130 LLU262130 LVQ262130 MFM262130 MPI262130 MZE262130 NJA262130 NSW262130 OCS262130 OMO262130 OWK262130 PGG262130 PQC262130 PZY262130 QJU262130 QTQ262130 RDM262130 RNI262130 RXE262130 SHA262130 SQW262130 TAS262130 TKO262130 TUK262130 UEG262130 UOC262130 UXY262130 VHU262130 VRQ262130 WBM262130 WLI262130 WVE262130 IS327666 SO327666 ACK327666 AMG327666 AWC327666 BFY327666 BPU327666 BZQ327666 CJM327666 CTI327666 DDE327666 DNA327666 DWW327666 EGS327666 EQO327666 FAK327666 FKG327666 FUC327666 GDY327666 GNU327666 GXQ327666 HHM327666 HRI327666 IBE327666 ILA327666 IUW327666 JES327666 JOO327666 JYK327666 KIG327666 KSC327666 LBY327666 LLU327666 LVQ327666 MFM327666 MPI327666 MZE327666 NJA327666 NSW327666 OCS327666 OMO327666 OWK327666 PGG327666 PQC327666 PZY327666 QJU327666 QTQ327666 RDM327666 RNI327666 RXE327666 SHA327666 SQW327666 TAS327666 TKO327666 TUK327666 UEG327666 UOC327666 UXY327666 VHU327666 VRQ327666 WBM327666 WLI327666 WVE327666 IS393202 SO393202 ACK393202 AMG393202 AWC393202 BFY393202 BPU393202 BZQ393202 CJM393202 CTI393202 DDE393202 DNA393202 DWW393202 EGS393202 EQO393202 FAK393202 FKG393202 FUC393202 GDY393202 GNU393202 GXQ393202 HHM393202 HRI393202 IBE393202 ILA393202 IUW393202 JES393202 JOO393202 JYK393202 KIG393202 KSC393202 LBY393202 LLU393202 LVQ393202 MFM393202 MPI393202 MZE393202 NJA393202 NSW393202 OCS393202 OMO393202 OWK393202 PGG393202 PQC393202 PZY393202 QJU393202 QTQ393202 RDM393202 RNI393202 RXE393202 SHA393202 SQW393202 TAS393202 TKO393202 TUK393202 UEG393202 UOC393202 UXY393202 VHU393202 VRQ393202 WBM393202 WLI393202 WVE393202 IS458738 SO458738 ACK458738 AMG458738 AWC458738 BFY458738 BPU458738 BZQ458738 CJM458738 CTI458738 DDE458738 DNA458738 DWW458738 EGS458738 EQO458738 FAK458738 FKG458738 FUC458738 GDY458738 GNU458738 GXQ458738 HHM458738 HRI458738 IBE458738 ILA458738 IUW458738 JES458738 JOO458738 JYK458738 KIG458738 KSC458738 LBY458738 LLU458738 LVQ458738 MFM458738 MPI458738 MZE458738 NJA458738 NSW458738 OCS458738 OMO458738 OWK458738 PGG458738 PQC458738 PZY458738 QJU458738 QTQ458738 RDM458738 RNI458738 RXE458738 SHA458738 SQW458738 TAS458738 TKO458738 TUK458738 UEG458738 UOC458738 UXY458738 VHU458738 VRQ458738 WBM458738 WLI458738 WVE458738 IS524274 SO524274 ACK524274 AMG524274 AWC524274 BFY524274 BPU524274 BZQ524274 CJM524274 CTI524274 DDE524274 DNA524274 DWW524274 EGS524274 EQO524274 FAK524274 FKG524274 FUC524274 GDY524274 GNU524274 GXQ524274 HHM524274 HRI524274 IBE524274 ILA524274 IUW524274 JES524274 JOO524274 JYK524274 KIG524274 KSC524274 LBY524274 LLU524274 LVQ524274 MFM524274 MPI524274 MZE524274 NJA524274 NSW524274 OCS524274 OMO524274 OWK524274 PGG524274 PQC524274 PZY524274 QJU524274 QTQ524274 RDM524274 RNI524274 RXE524274 SHA524274 SQW524274 TAS524274 TKO524274 TUK524274 UEG524274 UOC524274 UXY524274 VHU524274 VRQ524274 WBM524274 WLI524274 WVE524274 IS589810 SO589810 ACK589810 AMG589810 AWC589810 BFY589810 BPU589810 BZQ589810 CJM589810 CTI589810 DDE589810 DNA589810 DWW589810 EGS589810 EQO589810 FAK589810 FKG589810 FUC589810 GDY589810 GNU589810 GXQ589810 HHM589810 HRI589810 IBE589810 ILA589810 IUW589810 JES589810 JOO589810 JYK589810 KIG589810 KSC589810 LBY589810 LLU589810 LVQ589810 MFM589810 MPI589810 MZE589810 NJA589810 NSW589810 OCS589810 OMO589810 OWK589810 PGG589810 PQC589810 PZY589810 QJU589810 QTQ589810 RDM589810 RNI589810 RXE589810 SHA589810 SQW589810 TAS589810 TKO589810 TUK589810 UEG589810 UOC589810 UXY589810 VHU589810 VRQ589810 WBM589810 WLI589810 WVE589810 IS655346 SO655346 ACK655346 AMG655346 AWC655346 BFY655346 BPU655346 BZQ655346 CJM655346 CTI655346 DDE655346 DNA655346 DWW655346 EGS655346 EQO655346 FAK655346 FKG655346 FUC655346 GDY655346 GNU655346 GXQ655346 HHM655346 HRI655346 IBE655346 ILA655346 IUW655346 JES655346 JOO655346 JYK655346 KIG655346 KSC655346 LBY655346 LLU655346 LVQ655346 MFM655346 MPI655346 MZE655346 NJA655346 NSW655346 OCS655346 OMO655346 OWK655346 PGG655346 PQC655346 PZY655346 QJU655346 QTQ655346 RDM655346 RNI655346 RXE655346 SHA655346 SQW655346 TAS655346 TKO655346 TUK655346 UEG655346 UOC655346 UXY655346 VHU655346 VRQ655346 WBM655346 WLI655346 WVE655346 IS720882 SO720882 ACK720882 AMG720882 AWC720882 BFY720882 BPU720882 BZQ720882 CJM720882 CTI720882 DDE720882 DNA720882 DWW720882 EGS720882 EQO720882 FAK720882 FKG720882 FUC720882 GDY720882 GNU720882 GXQ720882 HHM720882 HRI720882 IBE720882 ILA720882 IUW720882 JES720882 JOO720882 JYK720882 KIG720882 KSC720882 LBY720882 LLU720882 LVQ720882 MFM720882 MPI720882 MZE720882 NJA720882 NSW720882 OCS720882 OMO720882 OWK720882 PGG720882 PQC720882 PZY720882 QJU720882 QTQ720882 RDM720882 RNI720882 RXE720882 SHA720882 SQW720882 TAS720882 TKO720882 TUK720882 UEG720882 UOC720882 UXY720882 VHU720882 VRQ720882 WBM720882 WLI720882 WVE720882 IS786418 SO786418 ACK786418 AMG786418 AWC786418 BFY786418 BPU786418 BZQ786418 CJM786418 CTI786418 DDE786418 DNA786418 DWW786418 EGS786418 EQO786418 FAK786418 FKG786418 FUC786418 GDY786418 GNU786418 GXQ786418 HHM786418 HRI786418 IBE786418 ILA786418 IUW786418 JES786418 JOO786418 JYK786418 KIG786418 KSC786418 LBY786418 LLU786418 LVQ786418 MFM786418 MPI786418 MZE786418 NJA786418 NSW786418 OCS786418 OMO786418 OWK786418 PGG786418 PQC786418 PZY786418 QJU786418 QTQ786418 RDM786418 RNI786418 RXE786418 SHA786418 SQW786418 TAS786418 TKO786418 TUK786418 UEG786418 UOC786418 UXY786418 VHU786418 VRQ786418 WBM786418 WLI786418 WVE786418 IS851954 SO851954 ACK851954 AMG851954 AWC851954 BFY851954 BPU851954 BZQ851954 CJM851954 CTI851954 DDE851954 DNA851954 DWW851954 EGS851954 EQO851954 FAK851954 FKG851954 FUC851954 GDY851954 GNU851954 GXQ851954 HHM851954 HRI851954 IBE851954 ILA851954 IUW851954 JES851954 JOO851954 JYK851954 KIG851954 KSC851954 LBY851954 LLU851954 LVQ851954 MFM851954 MPI851954 MZE851954 NJA851954 NSW851954 OCS851954 OMO851954 OWK851954 PGG851954 PQC851954 PZY851954 QJU851954 QTQ851954 RDM851954 RNI851954 RXE851954 SHA851954 SQW851954 TAS851954 TKO851954 TUK851954 UEG851954 UOC851954 UXY851954 VHU851954 VRQ851954 WBM851954 WLI851954 WVE851954 IS917490 SO917490 ACK917490 AMG917490 AWC917490 BFY917490 BPU917490 BZQ917490 CJM917490 CTI917490 DDE917490 DNA917490 DWW917490 EGS917490 EQO917490 FAK917490 FKG917490 FUC917490 GDY917490 GNU917490 GXQ917490 HHM917490 HRI917490 IBE917490 ILA917490 IUW917490 JES917490 JOO917490 JYK917490 KIG917490 KSC917490 LBY917490 LLU917490 LVQ917490 MFM917490 MPI917490 MZE917490 NJA917490 NSW917490 OCS917490 OMO917490 OWK917490 PGG917490 PQC917490 PZY917490 QJU917490 QTQ917490 RDM917490 RNI917490 RXE917490 SHA917490 SQW917490 TAS917490 TKO917490 TUK917490 UEG917490 UOC917490 UXY917490 VHU917490 VRQ917490 WBM917490 WLI917490 WVE917490 IS983026 SO983026 ACK983026 AMG983026 AWC983026 BFY983026 BPU983026 BZQ983026 CJM983026 CTI983026 DDE983026 DNA983026 DWW983026 EGS983026 EQO983026 FAK983026 FKG983026 FUC983026 GDY983026 GNU983026 GXQ983026 HHM983026 HRI983026 IBE983026 ILA983026 IUW983026 JES983026 JOO983026 JYK983026 KIG983026 KSC983026 LBY983026 LLU983026 LVQ983026 MFM983026 MPI983026 MZE983026 NJA983026 NSW983026 OCS983026 OMO983026 OWK983026 PGG983026 PQC983026 PZY983026 QJU983026 QTQ983026 RDM983026 RNI983026 RXE983026 SHA983026 SQW983026 TAS983026 TKO983026 TUK983026 UEG983026 UOC983026 UXY983026 VHU983026 VRQ983026 WBM983026 WLI983026 WVE983026" xr:uid="{C1CA908E-4546-7543-AAC1-BE785F005A5F}">
      <formula1>$H$6:$Q$6</formula1>
    </dataValidation>
  </dataValidations>
  <hyperlinks>
    <hyperlink ref="C26" location="'PASIVO - BALANCE- ESTADO R'!A1" display="BALANCE" xr:uid="{9CBA9FC5-2495-494C-A32F-F4F7409B59BB}"/>
    <hyperlink ref="C22" location="'PASIVO - BALANCE- ESTADO R'!A1" display="PASIVO " xr:uid="{DA9DBE6D-AE48-514C-9FB6-73800B7DD863}"/>
    <hyperlink ref="H29" location="PRODUCCIÓN!A1" display="Ver tabla por servicio" xr:uid="{B9A7F967-B75B-6345-9406-09264C449DED}"/>
    <hyperlink ref="C7:C15" location="FACTURACION!A1" display="TOTAL VENTA DE SERVICIOS DE SALUD CONTRIBUTIVO CONTRATADO" xr:uid="{16C042D3-627B-C04C-A7F8-669710753E98}"/>
    <hyperlink ref="C16:C21" location="CARTERA!A1" display="TOTAL CARTERA REGIMEN CONTRIBUTIVO" xr:uid="{82771838-905B-D142-96D6-A44C58AA99BF}"/>
    <hyperlink ref="C23:C26" location="'PASIVO - BALANCE- ESTADO R'!A1" display="ACTIVO " xr:uid="{3FFC2717-B958-724E-86FF-B943A5C585D1}"/>
    <hyperlink ref="C27" location="'SATISFACCION GRAFICO'!A1" display="'SATISFACCION GRAFICO'!A1" xr:uid="{813F6855-4B3B-584E-9E0A-68D0F8C97B2D}"/>
    <hyperlink ref="C29" location="'TALENTO HUMANO'!A1" display="PRODUCCIÓN UVR CON RESPECTO AL AÑO ANTERIOR " xr:uid="{B212674B-B52E-B748-BF09-E18D7197EE08}"/>
    <hyperlink ref="C30:C33" location="CALIDAD!A1" display="EFECTIVIDAD EN LA AUDITORIA PARA EL MEJORAMIENTO CONTINUO DE LA CALIDAD DE LA ATENCIÓN EN SALUD" xr:uid="{217C87D8-498F-2C45-B7A5-88F4EC4473AF}"/>
    <hyperlink ref="C34:C41" location="CALIDAD!A1" display="CALIDAD!A1" xr:uid="{2D657573-9B11-D34E-8671-782EABA50503}"/>
    <hyperlink ref="C42:C43" location="CALIDAD!A1" display="MANTENIMIENTO INFRAESTRUCTURA " xr:uid="{05163BD8-6696-2F48-8F48-99B98C11D425}"/>
    <hyperlink ref="C44:C45" location="'TALENTO HUMANO'!A1" display="PROPORCIÓN DE EJECUCIÓN DEL PLAN DE CAPACITACIONES " xr:uid="{7E6A4629-591D-8B4D-8AC3-1DFD60292A7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7435-DA28-1F44-BCDB-B96114F3AA50}">
  <dimension ref="A2:E7"/>
  <sheetViews>
    <sheetView workbookViewId="0">
      <selection activeCell="B5" sqref="B5"/>
    </sheetView>
  </sheetViews>
  <sheetFormatPr baseColWidth="10" defaultRowHeight="16" x14ac:dyDescent="0.2"/>
  <cols>
    <col min="1" max="1" width="25.83203125" style="7" customWidth="1"/>
    <col min="2" max="2" width="40.83203125" style="7" customWidth="1"/>
    <col min="3" max="4" width="32.6640625" style="7" customWidth="1"/>
    <col min="5" max="5" width="28.33203125" style="7" customWidth="1"/>
    <col min="6" max="16384" width="10.83203125" style="7"/>
  </cols>
  <sheetData>
    <row r="2" spans="1:5" x14ac:dyDescent="0.2">
      <c r="A2" s="235" t="s">
        <v>141</v>
      </c>
      <c r="B2" s="235"/>
      <c r="C2" s="235"/>
      <c r="D2" s="235"/>
      <c r="E2" s="235"/>
    </row>
    <row r="3" spans="1:5" x14ac:dyDescent="0.2">
      <c r="B3" s="6" t="s">
        <v>142</v>
      </c>
      <c r="C3" s="6" t="s">
        <v>143</v>
      </c>
      <c r="D3" s="6" t="s">
        <v>145</v>
      </c>
      <c r="E3" s="6" t="s">
        <v>144</v>
      </c>
    </row>
    <row r="4" spans="1:5" x14ac:dyDescent="0.2">
      <c r="A4" s="5" t="s">
        <v>34</v>
      </c>
      <c r="B4" s="9"/>
      <c r="C4" s="9"/>
      <c r="D4" s="9"/>
      <c r="E4" s="9"/>
    </row>
    <row r="5" spans="1:5" x14ac:dyDescent="0.2">
      <c r="A5" s="5" t="s">
        <v>35</v>
      </c>
      <c r="B5" s="9"/>
      <c r="C5" s="9"/>
      <c r="D5" s="9"/>
      <c r="E5" s="9"/>
    </row>
    <row r="6" spans="1:5" x14ac:dyDescent="0.2">
      <c r="A6" s="5" t="s">
        <v>36</v>
      </c>
      <c r="B6" s="9"/>
      <c r="C6" s="9"/>
      <c r="D6" s="9"/>
      <c r="E6" s="9"/>
    </row>
    <row r="7" spans="1:5" x14ac:dyDescent="0.2">
      <c r="A7" s="5" t="s">
        <v>37</v>
      </c>
      <c r="B7" s="9"/>
      <c r="C7" s="9"/>
      <c r="D7" s="9"/>
      <c r="E7" s="9"/>
    </row>
  </sheetData>
  <mergeCells count="1">
    <mergeCell ref="A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EA4D-83B5-8C4A-AA3A-EE4A193D45E9}">
  <dimension ref="A2:D26"/>
  <sheetViews>
    <sheetView workbookViewId="0">
      <selection activeCell="P21" sqref="P21"/>
    </sheetView>
  </sheetViews>
  <sheetFormatPr baseColWidth="10" defaultRowHeight="16" x14ac:dyDescent="0.2"/>
  <cols>
    <col min="1" max="1" width="27.6640625" customWidth="1"/>
    <col min="2" max="4" width="40" customWidth="1"/>
  </cols>
  <sheetData>
    <row r="2" spans="1:4" x14ac:dyDescent="0.2">
      <c r="A2" s="7"/>
      <c r="B2" s="7"/>
      <c r="C2" s="7"/>
      <c r="D2" s="7"/>
    </row>
    <row r="3" spans="1:4" x14ac:dyDescent="0.2">
      <c r="A3" s="235" t="s">
        <v>207</v>
      </c>
      <c r="B3" s="235"/>
      <c r="C3" s="235"/>
      <c r="D3" s="235"/>
    </row>
    <row r="4" spans="1:4" x14ac:dyDescent="0.2">
      <c r="A4" s="7"/>
      <c r="B4" s="6" t="s">
        <v>241</v>
      </c>
      <c r="C4" s="6" t="s">
        <v>208</v>
      </c>
      <c r="D4" s="6" t="s">
        <v>210</v>
      </c>
    </row>
    <row r="5" spans="1:4" x14ac:dyDescent="0.2">
      <c r="A5" s="5" t="s">
        <v>34</v>
      </c>
      <c r="B5" s="108"/>
      <c r="C5" s="108"/>
      <c r="D5" s="63"/>
    </row>
    <row r="6" spans="1:4" x14ac:dyDescent="0.2">
      <c r="A6" s="5" t="s">
        <v>35</v>
      </c>
      <c r="B6" s="108"/>
      <c r="C6" s="108"/>
      <c r="D6" s="63"/>
    </row>
    <row r="7" spans="1:4" x14ac:dyDescent="0.2">
      <c r="A7" s="5" t="s">
        <v>36</v>
      </c>
      <c r="B7" s="108"/>
      <c r="C7" s="108"/>
      <c r="D7" s="63"/>
    </row>
    <row r="8" spans="1:4" x14ac:dyDescent="0.2">
      <c r="A8" s="5" t="s">
        <v>37</v>
      </c>
      <c r="B8" s="9"/>
      <c r="C8" s="9"/>
      <c r="D8" s="63"/>
    </row>
    <row r="9" spans="1:4" x14ac:dyDescent="0.2">
      <c r="A9" s="118" t="s">
        <v>213</v>
      </c>
      <c r="B9" s="119">
        <f>SUM(B5:B8)</f>
        <v>0</v>
      </c>
      <c r="C9" s="119">
        <f>SUM(C5:C8)</f>
        <v>0</v>
      </c>
      <c r="D9" s="120" t="e">
        <f t="shared" ref="D9" si="0">B9/C9</f>
        <v>#DIV/0!</v>
      </c>
    </row>
    <row r="11" spans="1:4" x14ac:dyDescent="0.2">
      <c r="A11" s="235" t="s">
        <v>278</v>
      </c>
      <c r="B11" s="235"/>
      <c r="C11" s="235"/>
      <c r="D11" s="235"/>
    </row>
    <row r="12" spans="1:4" x14ac:dyDescent="0.2">
      <c r="A12" s="7"/>
      <c r="B12" s="6" t="s">
        <v>210</v>
      </c>
      <c r="C12" s="6"/>
      <c r="D12" s="6" t="s">
        <v>210</v>
      </c>
    </row>
    <row r="13" spans="1:4" x14ac:dyDescent="0.2">
      <c r="A13" s="5" t="s">
        <v>34</v>
      </c>
      <c r="B13" s="63"/>
      <c r="C13" s="108"/>
      <c r="D13" s="63">
        <f>B13</f>
        <v>0</v>
      </c>
    </row>
    <row r="14" spans="1:4" x14ac:dyDescent="0.2">
      <c r="A14" s="5" t="s">
        <v>35</v>
      </c>
      <c r="B14" s="63"/>
      <c r="C14" s="108"/>
      <c r="D14" s="63">
        <f t="shared" ref="D14:D16" si="1">B14</f>
        <v>0</v>
      </c>
    </row>
    <row r="15" spans="1:4" x14ac:dyDescent="0.2">
      <c r="A15" s="5" t="s">
        <v>36</v>
      </c>
      <c r="B15" s="63"/>
      <c r="C15" s="108"/>
      <c r="D15" s="63">
        <f t="shared" si="1"/>
        <v>0</v>
      </c>
    </row>
    <row r="16" spans="1:4" x14ac:dyDescent="0.2">
      <c r="A16" s="5" t="s">
        <v>37</v>
      </c>
      <c r="B16" s="63"/>
      <c r="C16" s="9"/>
      <c r="D16" s="63">
        <f t="shared" si="1"/>
        <v>0</v>
      </c>
    </row>
    <row r="17" spans="1:4" x14ac:dyDescent="0.2">
      <c r="A17" s="118" t="s">
        <v>213</v>
      </c>
      <c r="B17" s="120" t="e">
        <f t="shared" ref="B17" si="2">#REF!/A17</f>
        <v>#REF!</v>
      </c>
      <c r="C17" s="119">
        <f>SUM(C13:C16)</f>
        <v>0</v>
      </c>
      <c r="D17" s="63"/>
    </row>
    <row r="18" spans="1:4" x14ac:dyDescent="0.2">
      <c r="A18" s="64"/>
      <c r="B18" s="65"/>
      <c r="C18" s="65"/>
      <c r="D18" s="66"/>
    </row>
    <row r="19" spans="1:4" hidden="1" x14ac:dyDescent="0.2">
      <c r="A19" s="235"/>
      <c r="B19" s="235"/>
      <c r="C19" s="235"/>
      <c r="D19" s="235"/>
    </row>
    <row r="20" spans="1:4" hidden="1" x14ac:dyDescent="0.2">
      <c r="A20" s="7"/>
      <c r="B20" s="6"/>
      <c r="C20" s="6"/>
      <c r="D20" s="6"/>
    </row>
    <row r="21" spans="1:4" hidden="1" x14ac:dyDescent="0.2">
      <c r="A21" s="5"/>
      <c r="B21" s="9"/>
      <c r="C21" s="9"/>
      <c r="D21" s="63"/>
    </row>
    <row r="22" spans="1:4" hidden="1" x14ac:dyDescent="0.2">
      <c r="A22" s="5"/>
      <c r="B22" s="9"/>
      <c r="C22" s="9"/>
      <c r="D22" s="63"/>
    </row>
    <row r="23" spans="1:4" hidden="1" x14ac:dyDescent="0.2">
      <c r="A23" s="5"/>
      <c r="B23" s="9"/>
      <c r="C23" s="9"/>
      <c r="D23" s="63"/>
    </row>
    <row r="24" spans="1:4" hidden="1" x14ac:dyDescent="0.2">
      <c r="A24" s="5"/>
      <c r="B24" s="9"/>
      <c r="C24" s="9"/>
      <c r="D24" s="63"/>
    </row>
    <row r="25" spans="1:4" hidden="1" x14ac:dyDescent="0.2">
      <c r="A25" s="118"/>
      <c r="B25" s="119"/>
      <c r="C25" s="119"/>
      <c r="D25" s="120"/>
    </row>
    <row r="26" spans="1:4" hidden="1" x14ac:dyDescent="0.2"/>
  </sheetData>
  <mergeCells count="3">
    <mergeCell ref="A3:D3"/>
    <mergeCell ref="A11:D11"/>
    <mergeCell ref="A19:D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2793-D79C-7845-A6CB-9BD276B66E48}">
  <dimension ref="B2:E16"/>
  <sheetViews>
    <sheetView workbookViewId="0">
      <selection activeCell="I24" sqref="I24"/>
    </sheetView>
  </sheetViews>
  <sheetFormatPr baseColWidth="10" defaultRowHeight="16" x14ac:dyDescent="0.2"/>
  <cols>
    <col min="2" max="2" width="33.5" customWidth="1"/>
    <col min="3" max="3" width="37.83203125" customWidth="1"/>
    <col min="4" max="4" width="27.6640625" customWidth="1"/>
    <col min="5" max="5" width="33.33203125" customWidth="1"/>
  </cols>
  <sheetData>
    <row r="2" spans="2:5" x14ac:dyDescent="0.2">
      <c r="B2" s="235" t="s">
        <v>216</v>
      </c>
      <c r="C2" s="235"/>
      <c r="D2" s="235"/>
      <c r="E2" s="235"/>
    </row>
    <row r="3" spans="2:5" x14ac:dyDescent="0.2">
      <c r="B3" s="7"/>
      <c r="C3" s="6" t="s">
        <v>209</v>
      </c>
      <c r="D3" s="6" t="s">
        <v>208</v>
      </c>
      <c r="E3" s="6" t="s">
        <v>210</v>
      </c>
    </row>
    <row r="4" spans="2:5" x14ac:dyDescent="0.2">
      <c r="B4" s="5" t="s">
        <v>34</v>
      </c>
      <c r="C4" s="108"/>
      <c r="D4" s="108"/>
      <c r="E4" s="63"/>
    </row>
    <row r="5" spans="2:5" x14ac:dyDescent="0.2">
      <c r="B5" s="5" t="s">
        <v>35</v>
      </c>
      <c r="C5" s="108"/>
      <c r="D5" s="108"/>
      <c r="E5" s="63"/>
    </row>
    <row r="6" spans="2:5" x14ac:dyDescent="0.2">
      <c r="B6" s="5" t="s">
        <v>36</v>
      </c>
      <c r="C6" s="108"/>
      <c r="D6" s="108"/>
      <c r="E6" s="63"/>
    </row>
    <row r="7" spans="2:5" x14ac:dyDescent="0.2">
      <c r="B7" s="5" t="s">
        <v>37</v>
      </c>
      <c r="C7" s="9"/>
      <c r="D7" s="9"/>
      <c r="E7" s="63"/>
    </row>
    <row r="8" spans="2:5" x14ac:dyDescent="0.2">
      <c r="B8" s="118" t="s">
        <v>213</v>
      </c>
      <c r="C8" s="119">
        <f>SUM(C4:C7)</f>
        <v>0</v>
      </c>
      <c r="D8" s="119">
        <f>SUM(D4:D7)</f>
        <v>0</v>
      </c>
      <c r="E8" s="120" t="e">
        <f t="shared" ref="E5:E8" si="0">C8/D8</f>
        <v>#DIV/0!</v>
      </c>
    </row>
    <row r="10" spans="2:5" x14ac:dyDescent="0.2">
      <c r="B10" s="235" t="s">
        <v>215</v>
      </c>
      <c r="C10" s="235"/>
      <c r="D10" s="235"/>
      <c r="E10" s="235"/>
    </row>
    <row r="11" spans="2:5" x14ac:dyDescent="0.2">
      <c r="B11" s="7"/>
      <c r="C11" s="6" t="s">
        <v>209</v>
      </c>
      <c r="D11" s="6" t="s">
        <v>208</v>
      </c>
      <c r="E11" s="6" t="s">
        <v>210</v>
      </c>
    </row>
    <row r="12" spans="2:5" x14ac:dyDescent="0.2">
      <c r="B12" s="5" t="s">
        <v>34</v>
      </c>
      <c r="C12" s="108"/>
      <c r="D12" s="108"/>
      <c r="E12" s="63"/>
    </row>
    <row r="13" spans="2:5" x14ac:dyDescent="0.2">
      <c r="B13" s="5" t="s">
        <v>35</v>
      </c>
      <c r="C13" s="108"/>
      <c r="D13" s="108"/>
      <c r="E13" s="63"/>
    </row>
    <row r="14" spans="2:5" x14ac:dyDescent="0.2">
      <c r="B14" s="5" t="s">
        <v>36</v>
      </c>
      <c r="C14" s="108"/>
      <c r="D14" s="108"/>
      <c r="E14" s="63"/>
    </row>
    <row r="15" spans="2:5" x14ac:dyDescent="0.2">
      <c r="B15" s="5" t="s">
        <v>37</v>
      </c>
      <c r="C15" s="108"/>
      <c r="D15" s="108"/>
      <c r="E15" s="63"/>
    </row>
    <row r="16" spans="2:5" x14ac:dyDescent="0.2">
      <c r="B16" s="118" t="s">
        <v>213</v>
      </c>
      <c r="C16" s="119">
        <f>SUM(C12:C15)</f>
        <v>0</v>
      </c>
      <c r="D16" s="119">
        <f>SUM(D12:D15)</f>
        <v>0</v>
      </c>
      <c r="E16" s="120" t="e">
        <f t="shared" ref="E13:E16" si="1">C16/D16</f>
        <v>#DIV/0!</v>
      </c>
    </row>
  </sheetData>
  <mergeCells count="2">
    <mergeCell ref="B2:E2"/>
    <mergeCell ref="B10:E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AF9A-E253-EE4B-B2A4-E5D1F6D12673}">
  <dimension ref="A1:AS46"/>
  <sheetViews>
    <sheetView topLeftCell="C2" zoomScale="142" workbookViewId="0">
      <selection activeCell="J17" sqref="J17"/>
    </sheetView>
  </sheetViews>
  <sheetFormatPr baseColWidth="10" defaultColWidth="49.5" defaultRowHeight="14" x14ac:dyDescent="0.15"/>
  <cols>
    <col min="1" max="1" width="11" style="10" hidden="1" customWidth="1"/>
    <col min="2" max="2" width="18.6640625" style="31" customWidth="1"/>
    <col min="3" max="3" width="77" style="31" customWidth="1"/>
    <col min="4" max="4" width="13.5" style="14" bestFit="1" customWidth="1"/>
    <col min="5" max="5" width="13.1640625" style="10" bestFit="1" customWidth="1"/>
    <col min="6" max="6" width="9.5" style="10" customWidth="1"/>
    <col min="7" max="11" width="10.6640625" style="10" customWidth="1"/>
    <col min="12" max="16" width="10.6640625" style="10" hidden="1" customWidth="1"/>
    <col min="17" max="45" width="18" style="10" customWidth="1"/>
    <col min="46" max="52" width="10.6640625" style="10" customWidth="1"/>
    <col min="53" max="244" width="49.5" style="10"/>
    <col min="245" max="245" width="0" style="10" hidden="1" customWidth="1"/>
    <col min="246" max="246" width="18.6640625" style="10" customWidth="1"/>
    <col min="247" max="247" width="77" style="10" customWidth="1"/>
    <col min="248" max="248" width="23.5" style="10" bestFit="1" customWidth="1"/>
    <col min="249" max="249" width="13.5" style="10" bestFit="1" customWidth="1"/>
    <col min="250" max="250" width="13.1640625" style="10" bestFit="1" customWidth="1"/>
    <col min="251" max="251" width="9.5" style="10" customWidth="1"/>
    <col min="252" max="260" width="0" style="10" hidden="1" customWidth="1"/>
    <col min="261" max="261" width="30.5" style="10" customWidth="1"/>
    <col min="262" max="262" width="18" style="10" customWidth="1"/>
    <col min="263" max="267" width="10.6640625" style="10" customWidth="1"/>
    <col min="268" max="272" width="0" style="10" hidden="1" customWidth="1"/>
    <col min="273" max="301" width="18" style="10" customWidth="1"/>
    <col min="302" max="308" width="10.6640625" style="10" customWidth="1"/>
    <col min="309" max="500" width="49.5" style="10"/>
    <col min="501" max="501" width="0" style="10" hidden="1" customWidth="1"/>
    <col min="502" max="502" width="18.6640625" style="10" customWidth="1"/>
    <col min="503" max="503" width="77" style="10" customWidth="1"/>
    <col min="504" max="504" width="23.5" style="10" bestFit="1" customWidth="1"/>
    <col min="505" max="505" width="13.5" style="10" bestFit="1" customWidth="1"/>
    <col min="506" max="506" width="13.1640625" style="10" bestFit="1" customWidth="1"/>
    <col min="507" max="507" width="9.5" style="10" customWidth="1"/>
    <col min="508" max="516" width="0" style="10" hidden="1" customWidth="1"/>
    <col min="517" max="517" width="30.5" style="10" customWidth="1"/>
    <col min="518" max="518" width="18" style="10" customWidth="1"/>
    <col min="519" max="523" width="10.6640625" style="10" customWidth="1"/>
    <col min="524" max="528" width="0" style="10" hidden="1" customWidth="1"/>
    <col min="529" max="557" width="18" style="10" customWidth="1"/>
    <col min="558" max="564" width="10.6640625" style="10" customWidth="1"/>
    <col min="565" max="756" width="49.5" style="10"/>
    <col min="757" max="757" width="0" style="10" hidden="1" customWidth="1"/>
    <col min="758" max="758" width="18.6640625" style="10" customWidth="1"/>
    <col min="759" max="759" width="77" style="10" customWidth="1"/>
    <col min="760" max="760" width="23.5" style="10" bestFit="1" customWidth="1"/>
    <col min="761" max="761" width="13.5" style="10" bestFit="1" customWidth="1"/>
    <col min="762" max="762" width="13.1640625" style="10" bestFit="1" customWidth="1"/>
    <col min="763" max="763" width="9.5" style="10" customWidth="1"/>
    <col min="764" max="772" width="0" style="10" hidden="1" customWidth="1"/>
    <col min="773" max="773" width="30.5" style="10" customWidth="1"/>
    <col min="774" max="774" width="18" style="10" customWidth="1"/>
    <col min="775" max="779" width="10.6640625" style="10" customWidth="1"/>
    <col min="780" max="784" width="0" style="10" hidden="1" customWidth="1"/>
    <col min="785" max="813" width="18" style="10" customWidth="1"/>
    <col min="814" max="820" width="10.6640625" style="10" customWidth="1"/>
    <col min="821" max="1012" width="49.5" style="10"/>
    <col min="1013" max="1013" width="0" style="10" hidden="1" customWidth="1"/>
    <col min="1014" max="1014" width="18.6640625" style="10" customWidth="1"/>
    <col min="1015" max="1015" width="77" style="10" customWidth="1"/>
    <col min="1016" max="1016" width="23.5" style="10" bestFit="1" customWidth="1"/>
    <col min="1017" max="1017" width="13.5" style="10" bestFit="1" customWidth="1"/>
    <col min="1018" max="1018" width="13.1640625" style="10" bestFit="1" customWidth="1"/>
    <col min="1019" max="1019" width="9.5" style="10" customWidth="1"/>
    <col min="1020" max="1028" width="0" style="10" hidden="1" customWidth="1"/>
    <col min="1029" max="1029" width="30.5" style="10" customWidth="1"/>
    <col min="1030" max="1030" width="18" style="10" customWidth="1"/>
    <col min="1031" max="1035" width="10.6640625" style="10" customWidth="1"/>
    <col min="1036" max="1040" width="0" style="10" hidden="1" customWidth="1"/>
    <col min="1041" max="1069" width="18" style="10" customWidth="1"/>
    <col min="1070" max="1076" width="10.6640625" style="10" customWidth="1"/>
    <col min="1077" max="1268" width="49.5" style="10"/>
    <col min="1269" max="1269" width="0" style="10" hidden="1" customWidth="1"/>
    <col min="1270" max="1270" width="18.6640625" style="10" customWidth="1"/>
    <col min="1271" max="1271" width="77" style="10" customWidth="1"/>
    <col min="1272" max="1272" width="23.5" style="10" bestFit="1" customWidth="1"/>
    <col min="1273" max="1273" width="13.5" style="10" bestFit="1" customWidth="1"/>
    <col min="1274" max="1274" width="13.1640625" style="10" bestFit="1" customWidth="1"/>
    <col min="1275" max="1275" width="9.5" style="10" customWidth="1"/>
    <col min="1276" max="1284" width="0" style="10" hidden="1" customWidth="1"/>
    <col min="1285" max="1285" width="30.5" style="10" customWidth="1"/>
    <col min="1286" max="1286" width="18" style="10" customWidth="1"/>
    <col min="1287" max="1291" width="10.6640625" style="10" customWidth="1"/>
    <col min="1292" max="1296" width="0" style="10" hidden="1" customWidth="1"/>
    <col min="1297" max="1325" width="18" style="10" customWidth="1"/>
    <col min="1326" max="1332" width="10.6640625" style="10" customWidth="1"/>
    <col min="1333" max="1524" width="49.5" style="10"/>
    <col min="1525" max="1525" width="0" style="10" hidden="1" customWidth="1"/>
    <col min="1526" max="1526" width="18.6640625" style="10" customWidth="1"/>
    <col min="1527" max="1527" width="77" style="10" customWidth="1"/>
    <col min="1528" max="1528" width="23.5" style="10" bestFit="1" customWidth="1"/>
    <col min="1529" max="1529" width="13.5" style="10" bestFit="1" customWidth="1"/>
    <col min="1530" max="1530" width="13.1640625" style="10" bestFit="1" customWidth="1"/>
    <col min="1531" max="1531" width="9.5" style="10" customWidth="1"/>
    <col min="1532" max="1540" width="0" style="10" hidden="1" customWidth="1"/>
    <col min="1541" max="1541" width="30.5" style="10" customWidth="1"/>
    <col min="1542" max="1542" width="18" style="10" customWidth="1"/>
    <col min="1543" max="1547" width="10.6640625" style="10" customWidth="1"/>
    <col min="1548" max="1552" width="0" style="10" hidden="1" customWidth="1"/>
    <col min="1553" max="1581" width="18" style="10" customWidth="1"/>
    <col min="1582" max="1588" width="10.6640625" style="10" customWidth="1"/>
    <col min="1589" max="1780" width="49.5" style="10"/>
    <col min="1781" max="1781" width="0" style="10" hidden="1" customWidth="1"/>
    <col min="1782" max="1782" width="18.6640625" style="10" customWidth="1"/>
    <col min="1783" max="1783" width="77" style="10" customWidth="1"/>
    <col min="1784" max="1784" width="23.5" style="10" bestFit="1" customWidth="1"/>
    <col min="1785" max="1785" width="13.5" style="10" bestFit="1" customWidth="1"/>
    <col min="1786" max="1786" width="13.1640625" style="10" bestFit="1" customWidth="1"/>
    <col min="1787" max="1787" width="9.5" style="10" customWidth="1"/>
    <col min="1788" max="1796" width="0" style="10" hidden="1" customWidth="1"/>
    <col min="1797" max="1797" width="30.5" style="10" customWidth="1"/>
    <col min="1798" max="1798" width="18" style="10" customWidth="1"/>
    <col min="1799" max="1803" width="10.6640625" style="10" customWidth="1"/>
    <col min="1804" max="1808" width="0" style="10" hidden="1" customWidth="1"/>
    <col min="1809" max="1837" width="18" style="10" customWidth="1"/>
    <col min="1838" max="1844" width="10.6640625" style="10" customWidth="1"/>
    <col min="1845" max="2036" width="49.5" style="10"/>
    <col min="2037" max="2037" width="0" style="10" hidden="1" customWidth="1"/>
    <col min="2038" max="2038" width="18.6640625" style="10" customWidth="1"/>
    <col min="2039" max="2039" width="77" style="10" customWidth="1"/>
    <col min="2040" max="2040" width="23.5" style="10" bestFit="1" customWidth="1"/>
    <col min="2041" max="2041" width="13.5" style="10" bestFit="1" customWidth="1"/>
    <col min="2042" max="2042" width="13.1640625" style="10" bestFit="1" customWidth="1"/>
    <col min="2043" max="2043" width="9.5" style="10" customWidth="1"/>
    <col min="2044" max="2052" width="0" style="10" hidden="1" customWidth="1"/>
    <col min="2053" max="2053" width="30.5" style="10" customWidth="1"/>
    <col min="2054" max="2054" width="18" style="10" customWidth="1"/>
    <col min="2055" max="2059" width="10.6640625" style="10" customWidth="1"/>
    <col min="2060" max="2064" width="0" style="10" hidden="1" customWidth="1"/>
    <col min="2065" max="2093" width="18" style="10" customWidth="1"/>
    <col min="2094" max="2100" width="10.6640625" style="10" customWidth="1"/>
    <col min="2101" max="2292" width="49.5" style="10"/>
    <col min="2293" max="2293" width="0" style="10" hidden="1" customWidth="1"/>
    <col min="2294" max="2294" width="18.6640625" style="10" customWidth="1"/>
    <col min="2295" max="2295" width="77" style="10" customWidth="1"/>
    <col min="2296" max="2296" width="23.5" style="10" bestFit="1" customWidth="1"/>
    <col min="2297" max="2297" width="13.5" style="10" bestFit="1" customWidth="1"/>
    <col min="2298" max="2298" width="13.1640625" style="10" bestFit="1" customWidth="1"/>
    <col min="2299" max="2299" width="9.5" style="10" customWidth="1"/>
    <col min="2300" max="2308" width="0" style="10" hidden="1" customWidth="1"/>
    <col min="2309" max="2309" width="30.5" style="10" customWidth="1"/>
    <col min="2310" max="2310" width="18" style="10" customWidth="1"/>
    <col min="2311" max="2315" width="10.6640625" style="10" customWidth="1"/>
    <col min="2316" max="2320" width="0" style="10" hidden="1" customWidth="1"/>
    <col min="2321" max="2349" width="18" style="10" customWidth="1"/>
    <col min="2350" max="2356" width="10.6640625" style="10" customWidth="1"/>
    <col min="2357" max="2548" width="49.5" style="10"/>
    <col min="2549" max="2549" width="0" style="10" hidden="1" customWidth="1"/>
    <col min="2550" max="2550" width="18.6640625" style="10" customWidth="1"/>
    <col min="2551" max="2551" width="77" style="10" customWidth="1"/>
    <col min="2552" max="2552" width="23.5" style="10" bestFit="1" customWidth="1"/>
    <col min="2553" max="2553" width="13.5" style="10" bestFit="1" customWidth="1"/>
    <col min="2554" max="2554" width="13.1640625" style="10" bestFit="1" customWidth="1"/>
    <col min="2555" max="2555" width="9.5" style="10" customWidth="1"/>
    <col min="2556" max="2564" width="0" style="10" hidden="1" customWidth="1"/>
    <col min="2565" max="2565" width="30.5" style="10" customWidth="1"/>
    <col min="2566" max="2566" width="18" style="10" customWidth="1"/>
    <col min="2567" max="2571" width="10.6640625" style="10" customWidth="1"/>
    <col min="2572" max="2576" width="0" style="10" hidden="1" customWidth="1"/>
    <col min="2577" max="2605" width="18" style="10" customWidth="1"/>
    <col min="2606" max="2612" width="10.6640625" style="10" customWidth="1"/>
    <col min="2613" max="2804" width="49.5" style="10"/>
    <col min="2805" max="2805" width="0" style="10" hidden="1" customWidth="1"/>
    <col min="2806" max="2806" width="18.6640625" style="10" customWidth="1"/>
    <col min="2807" max="2807" width="77" style="10" customWidth="1"/>
    <col min="2808" max="2808" width="23.5" style="10" bestFit="1" customWidth="1"/>
    <col min="2809" max="2809" width="13.5" style="10" bestFit="1" customWidth="1"/>
    <col min="2810" max="2810" width="13.1640625" style="10" bestFit="1" customWidth="1"/>
    <col min="2811" max="2811" width="9.5" style="10" customWidth="1"/>
    <col min="2812" max="2820" width="0" style="10" hidden="1" customWidth="1"/>
    <col min="2821" max="2821" width="30.5" style="10" customWidth="1"/>
    <col min="2822" max="2822" width="18" style="10" customWidth="1"/>
    <col min="2823" max="2827" width="10.6640625" style="10" customWidth="1"/>
    <col min="2828" max="2832" width="0" style="10" hidden="1" customWidth="1"/>
    <col min="2833" max="2861" width="18" style="10" customWidth="1"/>
    <col min="2862" max="2868" width="10.6640625" style="10" customWidth="1"/>
    <col min="2869" max="3060" width="49.5" style="10"/>
    <col min="3061" max="3061" width="0" style="10" hidden="1" customWidth="1"/>
    <col min="3062" max="3062" width="18.6640625" style="10" customWidth="1"/>
    <col min="3063" max="3063" width="77" style="10" customWidth="1"/>
    <col min="3064" max="3064" width="23.5" style="10" bestFit="1" customWidth="1"/>
    <col min="3065" max="3065" width="13.5" style="10" bestFit="1" customWidth="1"/>
    <col min="3066" max="3066" width="13.1640625" style="10" bestFit="1" customWidth="1"/>
    <col min="3067" max="3067" width="9.5" style="10" customWidth="1"/>
    <col min="3068" max="3076" width="0" style="10" hidden="1" customWidth="1"/>
    <col min="3077" max="3077" width="30.5" style="10" customWidth="1"/>
    <col min="3078" max="3078" width="18" style="10" customWidth="1"/>
    <col min="3079" max="3083" width="10.6640625" style="10" customWidth="1"/>
    <col min="3084" max="3088" width="0" style="10" hidden="1" customWidth="1"/>
    <col min="3089" max="3117" width="18" style="10" customWidth="1"/>
    <col min="3118" max="3124" width="10.6640625" style="10" customWidth="1"/>
    <col min="3125" max="3316" width="49.5" style="10"/>
    <col min="3317" max="3317" width="0" style="10" hidden="1" customWidth="1"/>
    <col min="3318" max="3318" width="18.6640625" style="10" customWidth="1"/>
    <col min="3319" max="3319" width="77" style="10" customWidth="1"/>
    <col min="3320" max="3320" width="23.5" style="10" bestFit="1" customWidth="1"/>
    <col min="3321" max="3321" width="13.5" style="10" bestFit="1" customWidth="1"/>
    <col min="3322" max="3322" width="13.1640625" style="10" bestFit="1" customWidth="1"/>
    <col min="3323" max="3323" width="9.5" style="10" customWidth="1"/>
    <col min="3324" max="3332" width="0" style="10" hidden="1" customWidth="1"/>
    <col min="3333" max="3333" width="30.5" style="10" customWidth="1"/>
    <col min="3334" max="3334" width="18" style="10" customWidth="1"/>
    <col min="3335" max="3339" width="10.6640625" style="10" customWidth="1"/>
    <col min="3340" max="3344" width="0" style="10" hidden="1" customWidth="1"/>
    <col min="3345" max="3373" width="18" style="10" customWidth="1"/>
    <col min="3374" max="3380" width="10.6640625" style="10" customWidth="1"/>
    <col min="3381" max="3572" width="49.5" style="10"/>
    <col min="3573" max="3573" width="0" style="10" hidden="1" customWidth="1"/>
    <col min="3574" max="3574" width="18.6640625" style="10" customWidth="1"/>
    <col min="3575" max="3575" width="77" style="10" customWidth="1"/>
    <col min="3576" max="3576" width="23.5" style="10" bestFit="1" customWidth="1"/>
    <col min="3577" max="3577" width="13.5" style="10" bestFit="1" customWidth="1"/>
    <col min="3578" max="3578" width="13.1640625" style="10" bestFit="1" customWidth="1"/>
    <col min="3579" max="3579" width="9.5" style="10" customWidth="1"/>
    <col min="3580" max="3588" width="0" style="10" hidden="1" customWidth="1"/>
    <col min="3589" max="3589" width="30.5" style="10" customWidth="1"/>
    <col min="3590" max="3590" width="18" style="10" customWidth="1"/>
    <col min="3591" max="3595" width="10.6640625" style="10" customWidth="1"/>
    <col min="3596" max="3600" width="0" style="10" hidden="1" customWidth="1"/>
    <col min="3601" max="3629" width="18" style="10" customWidth="1"/>
    <col min="3630" max="3636" width="10.6640625" style="10" customWidth="1"/>
    <col min="3637" max="3828" width="49.5" style="10"/>
    <col min="3829" max="3829" width="0" style="10" hidden="1" customWidth="1"/>
    <col min="3830" max="3830" width="18.6640625" style="10" customWidth="1"/>
    <col min="3831" max="3831" width="77" style="10" customWidth="1"/>
    <col min="3832" max="3832" width="23.5" style="10" bestFit="1" customWidth="1"/>
    <col min="3833" max="3833" width="13.5" style="10" bestFit="1" customWidth="1"/>
    <col min="3834" max="3834" width="13.1640625" style="10" bestFit="1" customWidth="1"/>
    <col min="3835" max="3835" width="9.5" style="10" customWidth="1"/>
    <col min="3836" max="3844" width="0" style="10" hidden="1" customWidth="1"/>
    <col min="3845" max="3845" width="30.5" style="10" customWidth="1"/>
    <col min="3846" max="3846" width="18" style="10" customWidth="1"/>
    <col min="3847" max="3851" width="10.6640625" style="10" customWidth="1"/>
    <col min="3852" max="3856" width="0" style="10" hidden="1" customWidth="1"/>
    <col min="3857" max="3885" width="18" style="10" customWidth="1"/>
    <col min="3886" max="3892" width="10.6640625" style="10" customWidth="1"/>
    <col min="3893" max="4084" width="49.5" style="10"/>
    <col min="4085" max="4085" width="0" style="10" hidden="1" customWidth="1"/>
    <col min="4086" max="4086" width="18.6640625" style="10" customWidth="1"/>
    <col min="4087" max="4087" width="77" style="10" customWidth="1"/>
    <col min="4088" max="4088" width="23.5" style="10" bestFit="1" customWidth="1"/>
    <col min="4089" max="4089" width="13.5" style="10" bestFit="1" customWidth="1"/>
    <col min="4090" max="4090" width="13.1640625" style="10" bestFit="1" customWidth="1"/>
    <col min="4091" max="4091" width="9.5" style="10" customWidth="1"/>
    <col min="4092" max="4100" width="0" style="10" hidden="1" customWidth="1"/>
    <col min="4101" max="4101" width="30.5" style="10" customWidth="1"/>
    <col min="4102" max="4102" width="18" style="10" customWidth="1"/>
    <col min="4103" max="4107" width="10.6640625" style="10" customWidth="1"/>
    <col min="4108" max="4112" width="0" style="10" hidden="1" customWidth="1"/>
    <col min="4113" max="4141" width="18" style="10" customWidth="1"/>
    <col min="4142" max="4148" width="10.6640625" style="10" customWidth="1"/>
    <col min="4149" max="4340" width="49.5" style="10"/>
    <col min="4341" max="4341" width="0" style="10" hidden="1" customWidth="1"/>
    <col min="4342" max="4342" width="18.6640625" style="10" customWidth="1"/>
    <col min="4343" max="4343" width="77" style="10" customWidth="1"/>
    <col min="4344" max="4344" width="23.5" style="10" bestFit="1" customWidth="1"/>
    <col min="4345" max="4345" width="13.5" style="10" bestFit="1" customWidth="1"/>
    <col min="4346" max="4346" width="13.1640625" style="10" bestFit="1" customWidth="1"/>
    <col min="4347" max="4347" width="9.5" style="10" customWidth="1"/>
    <col min="4348" max="4356" width="0" style="10" hidden="1" customWidth="1"/>
    <col min="4357" max="4357" width="30.5" style="10" customWidth="1"/>
    <col min="4358" max="4358" width="18" style="10" customWidth="1"/>
    <col min="4359" max="4363" width="10.6640625" style="10" customWidth="1"/>
    <col min="4364" max="4368" width="0" style="10" hidden="1" customWidth="1"/>
    <col min="4369" max="4397" width="18" style="10" customWidth="1"/>
    <col min="4398" max="4404" width="10.6640625" style="10" customWidth="1"/>
    <col min="4405" max="4596" width="49.5" style="10"/>
    <col min="4597" max="4597" width="0" style="10" hidden="1" customWidth="1"/>
    <col min="4598" max="4598" width="18.6640625" style="10" customWidth="1"/>
    <col min="4599" max="4599" width="77" style="10" customWidth="1"/>
    <col min="4600" max="4600" width="23.5" style="10" bestFit="1" customWidth="1"/>
    <col min="4601" max="4601" width="13.5" style="10" bestFit="1" customWidth="1"/>
    <col min="4602" max="4602" width="13.1640625" style="10" bestFit="1" customWidth="1"/>
    <col min="4603" max="4603" width="9.5" style="10" customWidth="1"/>
    <col min="4604" max="4612" width="0" style="10" hidden="1" customWidth="1"/>
    <col min="4613" max="4613" width="30.5" style="10" customWidth="1"/>
    <col min="4614" max="4614" width="18" style="10" customWidth="1"/>
    <col min="4615" max="4619" width="10.6640625" style="10" customWidth="1"/>
    <col min="4620" max="4624" width="0" style="10" hidden="1" customWidth="1"/>
    <col min="4625" max="4653" width="18" style="10" customWidth="1"/>
    <col min="4654" max="4660" width="10.6640625" style="10" customWidth="1"/>
    <col min="4661" max="4852" width="49.5" style="10"/>
    <col min="4853" max="4853" width="0" style="10" hidden="1" customWidth="1"/>
    <col min="4854" max="4854" width="18.6640625" style="10" customWidth="1"/>
    <col min="4855" max="4855" width="77" style="10" customWidth="1"/>
    <col min="4856" max="4856" width="23.5" style="10" bestFit="1" customWidth="1"/>
    <col min="4857" max="4857" width="13.5" style="10" bestFit="1" customWidth="1"/>
    <col min="4858" max="4858" width="13.1640625" style="10" bestFit="1" customWidth="1"/>
    <col min="4859" max="4859" width="9.5" style="10" customWidth="1"/>
    <col min="4860" max="4868" width="0" style="10" hidden="1" customWidth="1"/>
    <col min="4869" max="4869" width="30.5" style="10" customWidth="1"/>
    <col min="4870" max="4870" width="18" style="10" customWidth="1"/>
    <col min="4871" max="4875" width="10.6640625" style="10" customWidth="1"/>
    <col min="4876" max="4880" width="0" style="10" hidden="1" customWidth="1"/>
    <col min="4881" max="4909" width="18" style="10" customWidth="1"/>
    <col min="4910" max="4916" width="10.6640625" style="10" customWidth="1"/>
    <col min="4917" max="5108" width="49.5" style="10"/>
    <col min="5109" max="5109" width="0" style="10" hidden="1" customWidth="1"/>
    <col min="5110" max="5110" width="18.6640625" style="10" customWidth="1"/>
    <col min="5111" max="5111" width="77" style="10" customWidth="1"/>
    <col min="5112" max="5112" width="23.5" style="10" bestFit="1" customWidth="1"/>
    <col min="5113" max="5113" width="13.5" style="10" bestFit="1" customWidth="1"/>
    <col min="5114" max="5114" width="13.1640625" style="10" bestFit="1" customWidth="1"/>
    <col min="5115" max="5115" width="9.5" style="10" customWidth="1"/>
    <col min="5116" max="5124" width="0" style="10" hidden="1" customWidth="1"/>
    <col min="5125" max="5125" width="30.5" style="10" customWidth="1"/>
    <col min="5126" max="5126" width="18" style="10" customWidth="1"/>
    <col min="5127" max="5131" width="10.6640625" style="10" customWidth="1"/>
    <col min="5132" max="5136" width="0" style="10" hidden="1" customWidth="1"/>
    <col min="5137" max="5165" width="18" style="10" customWidth="1"/>
    <col min="5166" max="5172" width="10.6640625" style="10" customWidth="1"/>
    <col min="5173" max="5364" width="49.5" style="10"/>
    <col min="5365" max="5365" width="0" style="10" hidden="1" customWidth="1"/>
    <col min="5366" max="5366" width="18.6640625" style="10" customWidth="1"/>
    <col min="5367" max="5367" width="77" style="10" customWidth="1"/>
    <col min="5368" max="5368" width="23.5" style="10" bestFit="1" customWidth="1"/>
    <col min="5369" max="5369" width="13.5" style="10" bestFit="1" customWidth="1"/>
    <col min="5370" max="5370" width="13.1640625" style="10" bestFit="1" customWidth="1"/>
    <col min="5371" max="5371" width="9.5" style="10" customWidth="1"/>
    <col min="5372" max="5380" width="0" style="10" hidden="1" customWidth="1"/>
    <col min="5381" max="5381" width="30.5" style="10" customWidth="1"/>
    <col min="5382" max="5382" width="18" style="10" customWidth="1"/>
    <col min="5383" max="5387" width="10.6640625" style="10" customWidth="1"/>
    <col min="5388" max="5392" width="0" style="10" hidden="1" customWidth="1"/>
    <col min="5393" max="5421" width="18" style="10" customWidth="1"/>
    <col min="5422" max="5428" width="10.6640625" style="10" customWidth="1"/>
    <col min="5429" max="5620" width="49.5" style="10"/>
    <col min="5621" max="5621" width="0" style="10" hidden="1" customWidth="1"/>
    <col min="5622" max="5622" width="18.6640625" style="10" customWidth="1"/>
    <col min="5623" max="5623" width="77" style="10" customWidth="1"/>
    <col min="5624" max="5624" width="23.5" style="10" bestFit="1" customWidth="1"/>
    <col min="5625" max="5625" width="13.5" style="10" bestFit="1" customWidth="1"/>
    <col min="5626" max="5626" width="13.1640625" style="10" bestFit="1" customWidth="1"/>
    <col min="5627" max="5627" width="9.5" style="10" customWidth="1"/>
    <col min="5628" max="5636" width="0" style="10" hidden="1" customWidth="1"/>
    <col min="5637" max="5637" width="30.5" style="10" customWidth="1"/>
    <col min="5638" max="5638" width="18" style="10" customWidth="1"/>
    <col min="5639" max="5643" width="10.6640625" style="10" customWidth="1"/>
    <col min="5644" max="5648" width="0" style="10" hidden="1" customWidth="1"/>
    <col min="5649" max="5677" width="18" style="10" customWidth="1"/>
    <col min="5678" max="5684" width="10.6640625" style="10" customWidth="1"/>
    <col min="5685" max="5876" width="49.5" style="10"/>
    <col min="5877" max="5877" width="0" style="10" hidden="1" customWidth="1"/>
    <col min="5878" max="5878" width="18.6640625" style="10" customWidth="1"/>
    <col min="5879" max="5879" width="77" style="10" customWidth="1"/>
    <col min="5880" max="5880" width="23.5" style="10" bestFit="1" customWidth="1"/>
    <col min="5881" max="5881" width="13.5" style="10" bestFit="1" customWidth="1"/>
    <col min="5882" max="5882" width="13.1640625" style="10" bestFit="1" customWidth="1"/>
    <col min="5883" max="5883" width="9.5" style="10" customWidth="1"/>
    <col min="5884" max="5892" width="0" style="10" hidden="1" customWidth="1"/>
    <col min="5893" max="5893" width="30.5" style="10" customWidth="1"/>
    <col min="5894" max="5894" width="18" style="10" customWidth="1"/>
    <col min="5895" max="5899" width="10.6640625" style="10" customWidth="1"/>
    <col min="5900" max="5904" width="0" style="10" hidden="1" customWidth="1"/>
    <col min="5905" max="5933" width="18" style="10" customWidth="1"/>
    <col min="5934" max="5940" width="10.6640625" style="10" customWidth="1"/>
    <col min="5941" max="6132" width="49.5" style="10"/>
    <col min="6133" max="6133" width="0" style="10" hidden="1" customWidth="1"/>
    <col min="6134" max="6134" width="18.6640625" style="10" customWidth="1"/>
    <col min="6135" max="6135" width="77" style="10" customWidth="1"/>
    <col min="6136" max="6136" width="23.5" style="10" bestFit="1" customWidth="1"/>
    <col min="6137" max="6137" width="13.5" style="10" bestFit="1" customWidth="1"/>
    <col min="6138" max="6138" width="13.1640625" style="10" bestFit="1" customWidth="1"/>
    <col min="6139" max="6139" width="9.5" style="10" customWidth="1"/>
    <col min="6140" max="6148" width="0" style="10" hidden="1" customWidth="1"/>
    <col min="6149" max="6149" width="30.5" style="10" customWidth="1"/>
    <col min="6150" max="6150" width="18" style="10" customWidth="1"/>
    <col min="6151" max="6155" width="10.6640625" style="10" customWidth="1"/>
    <col min="6156" max="6160" width="0" style="10" hidden="1" customWidth="1"/>
    <col min="6161" max="6189" width="18" style="10" customWidth="1"/>
    <col min="6190" max="6196" width="10.6640625" style="10" customWidth="1"/>
    <col min="6197" max="6388" width="49.5" style="10"/>
    <col min="6389" max="6389" width="0" style="10" hidden="1" customWidth="1"/>
    <col min="6390" max="6390" width="18.6640625" style="10" customWidth="1"/>
    <col min="6391" max="6391" width="77" style="10" customWidth="1"/>
    <col min="6392" max="6392" width="23.5" style="10" bestFit="1" customWidth="1"/>
    <col min="6393" max="6393" width="13.5" style="10" bestFit="1" customWidth="1"/>
    <col min="6394" max="6394" width="13.1640625" style="10" bestFit="1" customWidth="1"/>
    <col min="6395" max="6395" width="9.5" style="10" customWidth="1"/>
    <col min="6396" max="6404" width="0" style="10" hidden="1" customWidth="1"/>
    <col min="6405" max="6405" width="30.5" style="10" customWidth="1"/>
    <col min="6406" max="6406" width="18" style="10" customWidth="1"/>
    <col min="6407" max="6411" width="10.6640625" style="10" customWidth="1"/>
    <col min="6412" max="6416" width="0" style="10" hidden="1" customWidth="1"/>
    <col min="6417" max="6445" width="18" style="10" customWidth="1"/>
    <col min="6446" max="6452" width="10.6640625" style="10" customWidth="1"/>
    <col min="6453" max="6644" width="49.5" style="10"/>
    <col min="6645" max="6645" width="0" style="10" hidden="1" customWidth="1"/>
    <col min="6646" max="6646" width="18.6640625" style="10" customWidth="1"/>
    <col min="6647" max="6647" width="77" style="10" customWidth="1"/>
    <col min="6648" max="6648" width="23.5" style="10" bestFit="1" customWidth="1"/>
    <col min="6649" max="6649" width="13.5" style="10" bestFit="1" customWidth="1"/>
    <col min="6650" max="6650" width="13.1640625" style="10" bestFit="1" customWidth="1"/>
    <col min="6651" max="6651" width="9.5" style="10" customWidth="1"/>
    <col min="6652" max="6660" width="0" style="10" hidden="1" customWidth="1"/>
    <col min="6661" max="6661" width="30.5" style="10" customWidth="1"/>
    <col min="6662" max="6662" width="18" style="10" customWidth="1"/>
    <col min="6663" max="6667" width="10.6640625" style="10" customWidth="1"/>
    <col min="6668" max="6672" width="0" style="10" hidden="1" customWidth="1"/>
    <col min="6673" max="6701" width="18" style="10" customWidth="1"/>
    <col min="6702" max="6708" width="10.6640625" style="10" customWidth="1"/>
    <col min="6709" max="6900" width="49.5" style="10"/>
    <col min="6901" max="6901" width="0" style="10" hidden="1" customWidth="1"/>
    <col min="6902" max="6902" width="18.6640625" style="10" customWidth="1"/>
    <col min="6903" max="6903" width="77" style="10" customWidth="1"/>
    <col min="6904" max="6904" width="23.5" style="10" bestFit="1" customWidth="1"/>
    <col min="6905" max="6905" width="13.5" style="10" bestFit="1" customWidth="1"/>
    <col min="6906" max="6906" width="13.1640625" style="10" bestFit="1" customWidth="1"/>
    <col min="6907" max="6907" width="9.5" style="10" customWidth="1"/>
    <col min="6908" max="6916" width="0" style="10" hidden="1" customWidth="1"/>
    <col min="6917" max="6917" width="30.5" style="10" customWidth="1"/>
    <col min="6918" max="6918" width="18" style="10" customWidth="1"/>
    <col min="6919" max="6923" width="10.6640625" style="10" customWidth="1"/>
    <col min="6924" max="6928" width="0" style="10" hidden="1" customWidth="1"/>
    <col min="6929" max="6957" width="18" style="10" customWidth="1"/>
    <col min="6958" max="6964" width="10.6640625" style="10" customWidth="1"/>
    <col min="6965" max="7156" width="49.5" style="10"/>
    <col min="7157" max="7157" width="0" style="10" hidden="1" customWidth="1"/>
    <col min="7158" max="7158" width="18.6640625" style="10" customWidth="1"/>
    <col min="7159" max="7159" width="77" style="10" customWidth="1"/>
    <col min="7160" max="7160" width="23.5" style="10" bestFit="1" customWidth="1"/>
    <col min="7161" max="7161" width="13.5" style="10" bestFit="1" customWidth="1"/>
    <col min="7162" max="7162" width="13.1640625" style="10" bestFit="1" customWidth="1"/>
    <col min="7163" max="7163" width="9.5" style="10" customWidth="1"/>
    <col min="7164" max="7172" width="0" style="10" hidden="1" customWidth="1"/>
    <col min="7173" max="7173" width="30.5" style="10" customWidth="1"/>
    <col min="7174" max="7174" width="18" style="10" customWidth="1"/>
    <col min="7175" max="7179" width="10.6640625" style="10" customWidth="1"/>
    <col min="7180" max="7184" width="0" style="10" hidden="1" customWidth="1"/>
    <col min="7185" max="7213" width="18" style="10" customWidth="1"/>
    <col min="7214" max="7220" width="10.6640625" style="10" customWidth="1"/>
    <col min="7221" max="7412" width="49.5" style="10"/>
    <col min="7413" max="7413" width="0" style="10" hidden="1" customWidth="1"/>
    <col min="7414" max="7414" width="18.6640625" style="10" customWidth="1"/>
    <col min="7415" max="7415" width="77" style="10" customWidth="1"/>
    <col min="7416" max="7416" width="23.5" style="10" bestFit="1" customWidth="1"/>
    <col min="7417" max="7417" width="13.5" style="10" bestFit="1" customWidth="1"/>
    <col min="7418" max="7418" width="13.1640625" style="10" bestFit="1" customWidth="1"/>
    <col min="7419" max="7419" width="9.5" style="10" customWidth="1"/>
    <col min="7420" max="7428" width="0" style="10" hidden="1" customWidth="1"/>
    <col min="7429" max="7429" width="30.5" style="10" customWidth="1"/>
    <col min="7430" max="7430" width="18" style="10" customWidth="1"/>
    <col min="7431" max="7435" width="10.6640625" style="10" customWidth="1"/>
    <col min="7436" max="7440" width="0" style="10" hidden="1" customWidth="1"/>
    <col min="7441" max="7469" width="18" style="10" customWidth="1"/>
    <col min="7470" max="7476" width="10.6640625" style="10" customWidth="1"/>
    <col min="7477" max="7668" width="49.5" style="10"/>
    <col min="7669" max="7669" width="0" style="10" hidden="1" customWidth="1"/>
    <col min="7670" max="7670" width="18.6640625" style="10" customWidth="1"/>
    <col min="7671" max="7671" width="77" style="10" customWidth="1"/>
    <col min="7672" max="7672" width="23.5" style="10" bestFit="1" customWidth="1"/>
    <col min="7673" max="7673" width="13.5" style="10" bestFit="1" customWidth="1"/>
    <col min="7674" max="7674" width="13.1640625" style="10" bestFit="1" customWidth="1"/>
    <col min="7675" max="7675" width="9.5" style="10" customWidth="1"/>
    <col min="7676" max="7684" width="0" style="10" hidden="1" customWidth="1"/>
    <col min="7685" max="7685" width="30.5" style="10" customWidth="1"/>
    <col min="7686" max="7686" width="18" style="10" customWidth="1"/>
    <col min="7687" max="7691" width="10.6640625" style="10" customWidth="1"/>
    <col min="7692" max="7696" width="0" style="10" hidden="1" customWidth="1"/>
    <col min="7697" max="7725" width="18" style="10" customWidth="1"/>
    <col min="7726" max="7732" width="10.6640625" style="10" customWidth="1"/>
    <col min="7733" max="7924" width="49.5" style="10"/>
    <col min="7925" max="7925" width="0" style="10" hidden="1" customWidth="1"/>
    <col min="7926" max="7926" width="18.6640625" style="10" customWidth="1"/>
    <col min="7927" max="7927" width="77" style="10" customWidth="1"/>
    <col min="7928" max="7928" width="23.5" style="10" bestFit="1" customWidth="1"/>
    <col min="7929" max="7929" width="13.5" style="10" bestFit="1" customWidth="1"/>
    <col min="7930" max="7930" width="13.1640625" style="10" bestFit="1" customWidth="1"/>
    <col min="7931" max="7931" width="9.5" style="10" customWidth="1"/>
    <col min="7932" max="7940" width="0" style="10" hidden="1" customWidth="1"/>
    <col min="7941" max="7941" width="30.5" style="10" customWidth="1"/>
    <col min="7942" max="7942" width="18" style="10" customWidth="1"/>
    <col min="7943" max="7947" width="10.6640625" style="10" customWidth="1"/>
    <col min="7948" max="7952" width="0" style="10" hidden="1" customWidth="1"/>
    <col min="7953" max="7981" width="18" style="10" customWidth="1"/>
    <col min="7982" max="7988" width="10.6640625" style="10" customWidth="1"/>
    <col min="7989" max="8180" width="49.5" style="10"/>
    <col min="8181" max="8181" width="0" style="10" hidden="1" customWidth="1"/>
    <col min="8182" max="8182" width="18.6640625" style="10" customWidth="1"/>
    <col min="8183" max="8183" width="77" style="10" customWidth="1"/>
    <col min="8184" max="8184" width="23.5" style="10" bestFit="1" customWidth="1"/>
    <col min="8185" max="8185" width="13.5" style="10" bestFit="1" customWidth="1"/>
    <col min="8186" max="8186" width="13.1640625" style="10" bestFit="1" customWidth="1"/>
    <col min="8187" max="8187" width="9.5" style="10" customWidth="1"/>
    <col min="8188" max="8196" width="0" style="10" hidden="1" customWidth="1"/>
    <col min="8197" max="8197" width="30.5" style="10" customWidth="1"/>
    <col min="8198" max="8198" width="18" style="10" customWidth="1"/>
    <col min="8199" max="8203" width="10.6640625" style="10" customWidth="1"/>
    <col min="8204" max="8208" width="0" style="10" hidden="1" customWidth="1"/>
    <col min="8209" max="8237" width="18" style="10" customWidth="1"/>
    <col min="8238" max="8244" width="10.6640625" style="10" customWidth="1"/>
    <col min="8245" max="8436" width="49.5" style="10"/>
    <col min="8437" max="8437" width="0" style="10" hidden="1" customWidth="1"/>
    <col min="8438" max="8438" width="18.6640625" style="10" customWidth="1"/>
    <col min="8439" max="8439" width="77" style="10" customWidth="1"/>
    <col min="8440" max="8440" width="23.5" style="10" bestFit="1" customWidth="1"/>
    <col min="8441" max="8441" width="13.5" style="10" bestFit="1" customWidth="1"/>
    <col min="8442" max="8442" width="13.1640625" style="10" bestFit="1" customWidth="1"/>
    <col min="8443" max="8443" width="9.5" style="10" customWidth="1"/>
    <col min="8444" max="8452" width="0" style="10" hidden="1" customWidth="1"/>
    <col min="8453" max="8453" width="30.5" style="10" customWidth="1"/>
    <col min="8454" max="8454" width="18" style="10" customWidth="1"/>
    <col min="8455" max="8459" width="10.6640625" style="10" customWidth="1"/>
    <col min="8460" max="8464" width="0" style="10" hidden="1" customWidth="1"/>
    <col min="8465" max="8493" width="18" style="10" customWidth="1"/>
    <col min="8494" max="8500" width="10.6640625" style="10" customWidth="1"/>
    <col min="8501" max="8692" width="49.5" style="10"/>
    <col min="8693" max="8693" width="0" style="10" hidden="1" customWidth="1"/>
    <col min="8694" max="8694" width="18.6640625" style="10" customWidth="1"/>
    <col min="8695" max="8695" width="77" style="10" customWidth="1"/>
    <col min="8696" max="8696" width="23.5" style="10" bestFit="1" customWidth="1"/>
    <col min="8697" max="8697" width="13.5" style="10" bestFit="1" customWidth="1"/>
    <col min="8698" max="8698" width="13.1640625" style="10" bestFit="1" customWidth="1"/>
    <col min="8699" max="8699" width="9.5" style="10" customWidth="1"/>
    <col min="8700" max="8708" width="0" style="10" hidden="1" customWidth="1"/>
    <col min="8709" max="8709" width="30.5" style="10" customWidth="1"/>
    <col min="8710" max="8710" width="18" style="10" customWidth="1"/>
    <col min="8711" max="8715" width="10.6640625" style="10" customWidth="1"/>
    <col min="8716" max="8720" width="0" style="10" hidden="1" customWidth="1"/>
    <col min="8721" max="8749" width="18" style="10" customWidth="1"/>
    <col min="8750" max="8756" width="10.6640625" style="10" customWidth="1"/>
    <col min="8757" max="8948" width="49.5" style="10"/>
    <col min="8949" max="8949" width="0" style="10" hidden="1" customWidth="1"/>
    <col min="8950" max="8950" width="18.6640625" style="10" customWidth="1"/>
    <col min="8951" max="8951" width="77" style="10" customWidth="1"/>
    <col min="8952" max="8952" width="23.5" style="10" bestFit="1" customWidth="1"/>
    <col min="8953" max="8953" width="13.5" style="10" bestFit="1" customWidth="1"/>
    <col min="8954" max="8954" width="13.1640625" style="10" bestFit="1" customWidth="1"/>
    <col min="8955" max="8955" width="9.5" style="10" customWidth="1"/>
    <col min="8956" max="8964" width="0" style="10" hidden="1" customWidth="1"/>
    <col min="8965" max="8965" width="30.5" style="10" customWidth="1"/>
    <col min="8966" max="8966" width="18" style="10" customWidth="1"/>
    <col min="8967" max="8971" width="10.6640625" style="10" customWidth="1"/>
    <col min="8972" max="8976" width="0" style="10" hidden="1" customWidth="1"/>
    <col min="8977" max="9005" width="18" style="10" customWidth="1"/>
    <col min="9006" max="9012" width="10.6640625" style="10" customWidth="1"/>
    <col min="9013" max="9204" width="49.5" style="10"/>
    <col min="9205" max="9205" width="0" style="10" hidden="1" customWidth="1"/>
    <col min="9206" max="9206" width="18.6640625" style="10" customWidth="1"/>
    <col min="9207" max="9207" width="77" style="10" customWidth="1"/>
    <col min="9208" max="9208" width="23.5" style="10" bestFit="1" customWidth="1"/>
    <col min="9209" max="9209" width="13.5" style="10" bestFit="1" customWidth="1"/>
    <col min="9210" max="9210" width="13.1640625" style="10" bestFit="1" customWidth="1"/>
    <col min="9211" max="9211" width="9.5" style="10" customWidth="1"/>
    <col min="9212" max="9220" width="0" style="10" hidden="1" customWidth="1"/>
    <col min="9221" max="9221" width="30.5" style="10" customWidth="1"/>
    <col min="9222" max="9222" width="18" style="10" customWidth="1"/>
    <col min="9223" max="9227" width="10.6640625" style="10" customWidth="1"/>
    <col min="9228" max="9232" width="0" style="10" hidden="1" customWidth="1"/>
    <col min="9233" max="9261" width="18" style="10" customWidth="1"/>
    <col min="9262" max="9268" width="10.6640625" style="10" customWidth="1"/>
    <col min="9269" max="9460" width="49.5" style="10"/>
    <col min="9461" max="9461" width="0" style="10" hidden="1" customWidth="1"/>
    <col min="9462" max="9462" width="18.6640625" style="10" customWidth="1"/>
    <col min="9463" max="9463" width="77" style="10" customWidth="1"/>
    <col min="9464" max="9464" width="23.5" style="10" bestFit="1" customWidth="1"/>
    <col min="9465" max="9465" width="13.5" style="10" bestFit="1" customWidth="1"/>
    <col min="9466" max="9466" width="13.1640625" style="10" bestFit="1" customWidth="1"/>
    <col min="9467" max="9467" width="9.5" style="10" customWidth="1"/>
    <col min="9468" max="9476" width="0" style="10" hidden="1" customWidth="1"/>
    <col min="9477" max="9477" width="30.5" style="10" customWidth="1"/>
    <col min="9478" max="9478" width="18" style="10" customWidth="1"/>
    <col min="9479" max="9483" width="10.6640625" style="10" customWidth="1"/>
    <col min="9484" max="9488" width="0" style="10" hidden="1" customWidth="1"/>
    <col min="9489" max="9517" width="18" style="10" customWidth="1"/>
    <col min="9518" max="9524" width="10.6640625" style="10" customWidth="1"/>
    <col min="9525" max="9716" width="49.5" style="10"/>
    <col min="9717" max="9717" width="0" style="10" hidden="1" customWidth="1"/>
    <col min="9718" max="9718" width="18.6640625" style="10" customWidth="1"/>
    <col min="9719" max="9719" width="77" style="10" customWidth="1"/>
    <col min="9720" max="9720" width="23.5" style="10" bestFit="1" customWidth="1"/>
    <col min="9721" max="9721" width="13.5" style="10" bestFit="1" customWidth="1"/>
    <col min="9722" max="9722" width="13.1640625" style="10" bestFit="1" customWidth="1"/>
    <col min="9723" max="9723" width="9.5" style="10" customWidth="1"/>
    <col min="9724" max="9732" width="0" style="10" hidden="1" customWidth="1"/>
    <col min="9733" max="9733" width="30.5" style="10" customWidth="1"/>
    <col min="9734" max="9734" width="18" style="10" customWidth="1"/>
    <col min="9735" max="9739" width="10.6640625" style="10" customWidth="1"/>
    <col min="9740" max="9744" width="0" style="10" hidden="1" customWidth="1"/>
    <col min="9745" max="9773" width="18" style="10" customWidth="1"/>
    <col min="9774" max="9780" width="10.6640625" style="10" customWidth="1"/>
    <col min="9781" max="9972" width="49.5" style="10"/>
    <col min="9973" max="9973" width="0" style="10" hidden="1" customWidth="1"/>
    <col min="9974" max="9974" width="18.6640625" style="10" customWidth="1"/>
    <col min="9975" max="9975" width="77" style="10" customWidth="1"/>
    <col min="9976" max="9976" width="23.5" style="10" bestFit="1" customWidth="1"/>
    <col min="9977" max="9977" width="13.5" style="10" bestFit="1" customWidth="1"/>
    <col min="9978" max="9978" width="13.1640625" style="10" bestFit="1" customWidth="1"/>
    <col min="9979" max="9979" width="9.5" style="10" customWidth="1"/>
    <col min="9980" max="9988" width="0" style="10" hidden="1" customWidth="1"/>
    <col min="9989" max="9989" width="30.5" style="10" customWidth="1"/>
    <col min="9990" max="9990" width="18" style="10" customWidth="1"/>
    <col min="9991" max="9995" width="10.6640625" style="10" customWidth="1"/>
    <col min="9996" max="10000" width="0" style="10" hidden="1" customWidth="1"/>
    <col min="10001" max="10029" width="18" style="10" customWidth="1"/>
    <col min="10030" max="10036" width="10.6640625" style="10" customWidth="1"/>
    <col min="10037" max="10228" width="49.5" style="10"/>
    <col min="10229" max="10229" width="0" style="10" hidden="1" customWidth="1"/>
    <col min="10230" max="10230" width="18.6640625" style="10" customWidth="1"/>
    <col min="10231" max="10231" width="77" style="10" customWidth="1"/>
    <col min="10232" max="10232" width="23.5" style="10" bestFit="1" customWidth="1"/>
    <col min="10233" max="10233" width="13.5" style="10" bestFit="1" customWidth="1"/>
    <col min="10234" max="10234" width="13.1640625" style="10" bestFit="1" customWidth="1"/>
    <col min="10235" max="10235" width="9.5" style="10" customWidth="1"/>
    <col min="10236" max="10244" width="0" style="10" hidden="1" customWidth="1"/>
    <col min="10245" max="10245" width="30.5" style="10" customWidth="1"/>
    <col min="10246" max="10246" width="18" style="10" customWidth="1"/>
    <col min="10247" max="10251" width="10.6640625" style="10" customWidth="1"/>
    <col min="10252" max="10256" width="0" style="10" hidden="1" customWidth="1"/>
    <col min="10257" max="10285" width="18" style="10" customWidth="1"/>
    <col min="10286" max="10292" width="10.6640625" style="10" customWidth="1"/>
    <col min="10293" max="10484" width="49.5" style="10"/>
    <col min="10485" max="10485" width="0" style="10" hidden="1" customWidth="1"/>
    <col min="10486" max="10486" width="18.6640625" style="10" customWidth="1"/>
    <col min="10487" max="10487" width="77" style="10" customWidth="1"/>
    <col min="10488" max="10488" width="23.5" style="10" bestFit="1" customWidth="1"/>
    <col min="10489" max="10489" width="13.5" style="10" bestFit="1" customWidth="1"/>
    <col min="10490" max="10490" width="13.1640625" style="10" bestFit="1" customWidth="1"/>
    <col min="10491" max="10491" width="9.5" style="10" customWidth="1"/>
    <col min="10492" max="10500" width="0" style="10" hidden="1" customWidth="1"/>
    <col min="10501" max="10501" width="30.5" style="10" customWidth="1"/>
    <col min="10502" max="10502" width="18" style="10" customWidth="1"/>
    <col min="10503" max="10507" width="10.6640625" style="10" customWidth="1"/>
    <col min="10508" max="10512" width="0" style="10" hidden="1" customWidth="1"/>
    <col min="10513" max="10541" width="18" style="10" customWidth="1"/>
    <col min="10542" max="10548" width="10.6640625" style="10" customWidth="1"/>
    <col min="10549" max="10740" width="49.5" style="10"/>
    <col min="10741" max="10741" width="0" style="10" hidden="1" customWidth="1"/>
    <col min="10742" max="10742" width="18.6640625" style="10" customWidth="1"/>
    <col min="10743" max="10743" width="77" style="10" customWidth="1"/>
    <col min="10744" max="10744" width="23.5" style="10" bestFit="1" customWidth="1"/>
    <col min="10745" max="10745" width="13.5" style="10" bestFit="1" customWidth="1"/>
    <col min="10746" max="10746" width="13.1640625" style="10" bestFit="1" customWidth="1"/>
    <col min="10747" max="10747" width="9.5" style="10" customWidth="1"/>
    <col min="10748" max="10756" width="0" style="10" hidden="1" customWidth="1"/>
    <col min="10757" max="10757" width="30.5" style="10" customWidth="1"/>
    <col min="10758" max="10758" width="18" style="10" customWidth="1"/>
    <col min="10759" max="10763" width="10.6640625" style="10" customWidth="1"/>
    <col min="10764" max="10768" width="0" style="10" hidden="1" customWidth="1"/>
    <col min="10769" max="10797" width="18" style="10" customWidth="1"/>
    <col min="10798" max="10804" width="10.6640625" style="10" customWidth="1"/>
    <col min="10805" max="10996" width="49.5" style="10"/>
    <col min="10997" max="10997" width="0" style="10" hidden="1" customWidth="1"/>
    <col min="10998" max="10998" width="18.6640625" style="10" customWidth="1"/>
    <col min="10999" max="10999" width="77" style="10" customWidth="1"/>
    <col min="11000" max="11000" width="23.5" style="10" bestFit="1" customWidth="1"/>
    <col min="11001" max="11001" width="13.5" style="10" bestFit="1" customWidth="1"/>
    <col min="11002" max="11002" width="13.1640625" style="10" bestFit="1" customWidth="1"/>
    <col min="11003" max="11003" width="9.5" style="10" customWidth="1"/>
    <col min="11004" max="11012" width="0" style="10" hidden="1" customWidth="1"/>
    <col min="11013" max="11013" width="30.5" style="10" customWidth="1"/>
    <col min="11014" max="11014" width="18" style="10" customWidth="1"/>
    <col min="11015" max="11019" width="10.6640625" style="10" customWidth="1"/>
    <col min="11020" max="11024" width="0" style="10" hidden="1" customWidth="1"/>
    <col min="11025" max="11053" width="18" style="10" customWidth="1"/>
    <col min="11054" max="11060" width="10.6640625" style="10" customWidth="1"/>
    <col min="11061" max="11252" width="49.5" style="10"/>
    <col min="11253" max="11253" width="0" style="10" hidden="1" customWidth="1"/>
    <col min="11254" max="11254" width="18.6640625" style="10" customWidth="1"/>
    <col min="11255" max="11255" width="77" style="10" customWidth="1"/>
    <col min="11256" max="11256" width="23.5" style="10" bestFit="1" customWidth="1"/>
    <col min="11257" max="11257" width="13.5" style="10" bestFit="1" customWidth="1"/>
    <col min="11258" max="11258" width="13.1640625" style="10" bestFit="1" customWidth="1"/>
    <col min="11259" max="11259" width="9.5" style="10" customWidth="1"/>
    <col min="11260" max="11268" width="0" style="10" hidden="1" customWidth="1"/>
    <col min="11269" max="11269" width="30.5" style="10" customWidth="1"/>
    <col min="11270" max="11270" width="18" style="10" customWidth="1"/>
    <col min="11271" max="11275" width="10.6640625" style="10" customWidth="1"/>
    <col min="11276" max="11280" width="0" style="10" hidden="1" customWidth="1"/>
    <col min="11281" max="11309" width="18" style="10" customWidth="1"/>
    <col min="11310" max="11316" width="10.6640625" style="10" customWidth="1"/>
    <col min="11317" max="11508" width="49.5" style="10"/>
    <col min="11509" max="11509" width="0" style="10" hidden="1" customWidth="1"/>
    <col min="11510" max="11510" width="18.6640625" style="10" customWidth="1"/>
    <col min="11511" max="11511" width="77" style="10" customWidth="1"/>
    <col min="11512" max="11512" width="23.5" style="10" bestFit="1" customWidth="1"/>
    <col min="11513" max="11513" width="13.5" style="10" bestFit="1" customWidth="1"/>
    <col min="11514" max="11514" width="13.1640625" style="10" bestFit="1" customWidth="1"/>
    <col min="11515" max="11515" width="9.5" style="10" customWidth="1"/>
    <col min="11516" max="11524" width="0" style="10" hidden="1" customWidth="1"/>
    <col min="11525" max="11525" width="30.5" style="10" customWidth="1"/>
    <col min="11526" max="11526" width="18" style="10" customWidth="1"/>
    <col min="11527" max="11531" width="10.6640625" style="10" customWidth="1"/>
    <col min="11532" max="11536" width="0" style="10" hidden="1" customWidth="1"/>
    <col min="11537" max="11565" width="18" style="10" customWidth="1"/>
    <col min="11566" max="11572" width="10.6640625" style="10" customWidth="1"/>
    <col min="11573" max="11764" width="49.5" style="10"/>
    <col min="11765" max="11765" width="0" style="10" hidden="1" customWidth="1"/>
    <col min="11766" max="11766" width="18.6640625" style="10" customWidth="1"/>
    <col min="11767" max="11767" width="77" style="10" customWidth="1"/>
    <col min="11768" max="11768" width="23.5" style="10" bestFit="1" customWidth="1"/>
    <col min="11769" max="11769" width="13.5" style="10" bestFit="1" customWidth="1"/>
    <col min="11770" max="11770" width="13.1640625" style="10" bestFit="1" customWidth="1"/>
    <col min="11771" max="11771" width="9.5" style="10" customWidth="1"/>
    <col min="11772" max="11780" width="0" style="10" hidden="1" customWidth="1"/>
    <col min="11781" max="11781" width="30.5" style="10" customWidth="1"/>
    <col min="11782" max="11782" width="18" style="10" customWidth="1"/>
    <col min="11783" max="11787" width="10.6640625" style="10" customWidth="1"/>
    <col min="11788" max="11792" width="0" style="10" hidden="1" customWidth="1"/>
    <col min="11793" max="11821" width="18" style="10" customWidth="1"/>
    <col min="11822" max="11828" width="10.6640625" style="10" customWidth="1"/>
    <col min="11829" max="12020" width="49.5" style="10"/>
    <col min="12021" max="12021" width="0" style="10" hidden="1" customWidth="1"/>
    <col min="12022" max="12022" width="18.6640625" style="10" customWidth="1"/>
    <col min="12023" max="12023" width="77" style="10" customWidth="1"/>
    <col min="12024" max="12024" width="23.5" style="10" bestFit="1" customWidth="1"/>
    <col min="12025" max="12025" width="13.5" style="10" bestFit="1" customWidth="1"/>
    <col min="12026" max="12026" width="13.1640625" style="10" bestFit="1" customWidth="1"/>
    <col min="12027" max="12027" width="9.5" style="10" customWidth="1"/>
    <col min="12028" max="12036" width="0" style="10" hidden="1" customWidth="1"/>
    <col min="12037" max="12037" width="30.5" style="10" customWidth="1"/>
    <col min="12038" max="12038" width="18" style="10" customWidth="1"/>
    <col min="12039" max="12043" width="10.6640625" style="10" customWidth="1"/>
    <col min="12044" max="12048" width="0" style="10" hidden="1" customWidth="1"/>
    <col min="12049" max="12077" width="18" style="10" customWidth="1"/>
    <col min="12078" max="12084" width="10.6640625" style="10" customWidth="1"/>
    <col min="12085" max="12276" width="49.5" style="10"/>
    <col min="12277" max="12277" width="0" style="10" hidden="1" customWidth="1"/>
    <col min="12278" max="12278" width="18.6640625" style="10" customWidth="1"/>
    <col min="12279" max="12279" width="77" style="10" customWidth="1"/>
    <col min="12280" max="12280" width="23.5" style="10" bestFit="1" customWidth="1"/>
    <col min="12281" max="12281" width="13.5" style="10" bestFit="1" customWidth="1"/>
    <col min="12282" max="12282" width="13.1640625" style="10" bestFit="1" customWidth="1"/>
    <col min="12283" max="12283" width="9.5" style="10" customWidth="1"/>
    <col min="12284" max="12292" width="0" style="10" hidden="1" customWidth="1"/>
    <col min="12293" max="12293" width="30.5" style="10" customWidth="1"/>
    <col min="12294" max="12294" width="18" style="10" customWidth="1"/>
    <col min="12295" max="12299" width="10.6640625" style="10" customWidth="1"/>
    <col min="12300" max="12304" width="0" style="10" hidden="1" customWidth="1"/>
    <col min="12305" max="12333" width="18" style="10" customWidth="1"/>
    <col min="12334" max="12340" width="10.6640625" style="10" customWidth="1"/>
    <col min="12341" max="12532" width="49.5" style="10"/>
    <col min="12533" max="12533" width="0" style="10" hidden="1" customWidth="1"/>
    <col min="12534" max="12534" width="18.6640625" style="10" customWidth="1"/>
    <col min="12535" max="12535" width="77" style="10" customWidth="1"/>
    <col min="12536" max="12536" width="23.5" style="10" bestFit="1" customWidth="1"/>
    <col min="12537" max="12537" width="13.5" style="10" bestFit="1" customWidth="1"/>
    <col min="12538" max="12538" width="13.1640625" style="10" bestFit="1" customWidth="1"/>
    <col min="12539" max="12539" width="9.5" style="10" customWidth="1"/>
    <col min="12540" max="12548" width="0" style="10" hidden="1" customWidth="1"/>
    <col min="12549" max="12549" width="30.5" style="10" customWidth="1"/>
    <col min="12550" max="12550" width="18" style="10" customWidth="1"/>
    <col min="12551" max="12555" width="10.6640625" style="10" customWidth="1"/>
    <col min="12556" max="12560" width="0" style="10" hidden="1" customWidth="1"/>
    <col min="12561" max="12589" width="18" style="10" customWidth="1"/>
    <col min="12590" max="12596" width="10.6640625" style="10" customWidth="1"/>
    <col min="12597" max="12788" width="49.5" style="10"/>
    <col min="12789" max="12789" width="0" style="10" hidden="1" customWidth="1"/>
    <col min="12790" max="12790" width="18.6640625" style="10" customWidth="1"/>
    <col min="12791" max="12791" width="77" style="10" customWidth="1"/>
    <col min="12792" max="12792" width="23.5" style="10" bestFit="1" customWidth="1"/>
    <col min="12793" max="12793" width="13.5" style="10" bestFit="1" customWidth="1"/>
    <col min="12794" max="12794" width="13.1640625" style="10" bestFit="1" customWidth="1"/>
    <col min="12795" max="12795" width="9.5" style="10" customWidth="1"/>
    <col min="12796" max="12804" width="0" style="10" hidden="1" customWidth="1"/>
    <col min="12805" max="12805" width="30.5" style="10" customWidth="1"/>
    <col min="12806" max="12806" width="18" style="10" customWidth="1"/>
    <col min="12807" max="12811" width="10.6640625" style="10" customWidth="1"/>
    <col min="12812" max="12816" width="0" style="10" hidden="1" customWidth="1"/>
    <col min="12817" max="12845" width="18" style="10" customWidth="1"/>
    <col min="12846" max="12852" width="10.6640625" style="10" customWidth="1"/>
    <col min="12853" max="13044" width="49.5" style="10"/>
    <col min="13045" max="13045" width="0" style="10" hidden="1" customWidth="1"/>
    <col min="13046" max="13046" width="18.6640625" style="10" customWidth="1"/>
    <col min="13047" max="13047" width="77" style="10" customWidth="1"/>
    <col min="13048" max="13048" width="23.5" style="10" bestFit="1" customWidth="1"/>
    <col min="13049" max="13049" width="13.5" style="10" bestFit="1" customWidth="1"/>
    <col min="13050" max="13050" width="13.1640625" style="10" bestFit="1" customWidth="1"/>
    <col min="13051" max="13051" width="9.5" style="10" customWidth="1"/>
    <col min="13052" max="13060" width="0" style="10" hidden="1" customWidth="1"/>
    <col min="13061" max="13061" width="30.5" style="10" customWidth="1"/>
    <col min="13062" max="13062" width="18" style="10" customWidth="1"/>
    <col min="13063" max="13067" width="10.6640625" style="10" customWidth="1"/>
    <col min="13068" max="13072" width="0" style="10" hidden="1" customWidth="1"/>
    <col min="13073" max="13101" width="18" style="10" customWidth="1"/>
    <col min="13102" max="13108" width="10.6640625" style="10" customWidth="1"/>
    <col min="13109" max="13300" width="49.5" style="10"/>
    <col min="13301" max="13301" width="0" style="10" hidden="1" customWidth="1"/>
    <col min="13302" max="13302" width="18.6640625" style="10" customWidth="1"/>
    <col min="13303" max="13303" width="77" style="10" customWidth="1"/>
    <col min="13304" max="13304" width="23.5" style="10" bestFit="1" customWidth="1"/>
    <col min="13305" max="13305" width="13.5" style="10" bestFit="1" customWidth="1"/>
    <col min="13306" max="13306" width="13.1640625" style="10" bestFit="1" customWidth="1"/>
    <col min="13307" max="13307" width="9.5" style="10" customWidth="1"/>
    <col min="13308" max="13316" width="0" style="10" hidden="1" customWidth="1"/>
    <col min="13317" max="13317" width="30.5" style="10" customWidth="1"/>
    <col min="13318" max="13318" width="18" style="10" customWidth="1"/>
    <col min="13319" max="13323" width="10.6640625" style="10" customWidth="1"/>
    <col min="13324" max="13328" width="0" style="10" hidden="1" customWidth="1"/>
    <col min="13329" max="13357" width="18" style="10" customWidth="1"/>
    <col min="13358" max="13364" width="10.6640625" style="10" customWidth="1"/>
    <col min="13365" max="13556" width="49.5" style="10"/>
    <col min="13557" max="13557" width="0" style="10" hidden="1" customWidth="1"/>
    <col min="13558" max="13558" width="18.6640625" style="10" customWidth="1"/>
    <col min="13559" max="13559" width="77" style="10" customWidth="1"/>
    <col min="13560" max="13560" width="23.5" style="10" bestFit="1" customWidth="1"/>
    <col min="13561" max="13561" width="13.5" style="10" bestFit="1" customWidth="1"/>
    <col min="13562" max="13562" width="13.1640625" style="10" bestFit="1" customWidth="1"/>
    <col min="13563" max="13563" width="9.5" style="10" customWidth="1"/>
    <col min="13564" max="13572" width="0" style="10" hidden="1" customWidth="1"/>
    <col min="13573" max="13573" width="30.5" style="10" customWidth="1"/>
    <col min="13574" max="13574" width="18" style="10" customWidth="1"/>
    <col min="13575" max="13579" width="10.6640625" style="10" customWidth="1"/>
    <col min="13580" max="13584" width="0" style="10" hidden="1" customWidth="1"/>
    <col min="13585" max="13613" width="18" style="10" customWidth="1"/>
    <col min="13614" max="13620" width="10.6640625" style="10" customWidth="1"/>
    <col min="13621" max="13812" width="49.5" style="10"/>
    <col min="13813" max="13813" width="0" style="10" hidden="1" customWidth="1"/>
    <col min="13814" max="13814" width="18.6640625" style="10" customWidth="1"/>
    <col min="13815" max="13815" width="77" style="10" customWidth="1"/>
    <col min="13816" max="13816" width="23.5" style="10" bestFit="1" customWidth="1"/>
    <col min="13817" max="13817" width="13.5" style="10" bestFit="1" customWidth="1"/>
    <col min="13818" max="13818" width="13.1640625" style="10" bestFit="1" customWidth="1"/>
    <col min="13819" max="13819" width="9.5" style="10" customWidth="1"/>
    <col min="13820" max="13828" width="0" style="10" hidden="1" customWidth="1"/>
    <col min="13829" max="13829" width="30.5" style="10" customWidth="1"/>
    <col min="13830" max="13830" width="18" style="10" customWidth="1"/>
    <col min="13831" max="13835" width="10.6640625" style="10" customWidth="1"/>
    <col min="13836" max="13840" width="0" style="10" hidden="1" customWidth="1"/>
    <col min="13841" max="13869" width="18" style="10" customWidth="1"/>
    <col min="13870" max="13876" width="10.6640625" style="10" customWidth="1"/>
    <col min="13877" max="14068" width="49.5" style="10"/>
    <col min="14069" max="14069" width="0" style="10" hidden="1" customWidth="1"/>
    <col min="14070" max="14070" width="18.6640625" style="10" customWidth="1"/>
    <col min="14071" max="14071" width="77" style="10" customWidth="1"/>
    <col min="14072" max="14072" width="23.5" style="10" bestFit="1" customWidth="1"/>
    <col min="14073" max="14073" width="13.5" style="10" bestFit="1" customWidth="1"/>
    <col min="14074" max="14074" width="13.1640625" style="10" bestFit="1" customWidth="1"/>
    <col min="14075" max="14075" width="9.5" style="10" customWidth="1"/>
    <col min="14076" max="14084" width="0" style="10" hidden="1" customWidth="1"/>
    <col min="14085" max="14085" width="30.5" style="10" customWidth="1"/>
    <col min="14086" max="14086" width="18" style="10" customWidth="1"/>
    <col min="14087" max="14091" width="10.6640625" style="10" customWidth="1"/>
    <col min="14092" max="14096" width="0" style="10" hidden="1" customWidth="1"/>
    <col min="14097" max="14125" width="18" style="10" customWidth="1"/>
    <col min="14126" max="14132" width="10.6640625" style="10" customWidth="1"/>
    <col min="14133" max="14324" width="49.5" style="10"/>
    <col min="14325" max="14325" width="0" style="10" hidden="1" customWidth="1"/>
    <col min="14326" max="14326" width="18.6640625" style="10" customWidth="1"/>
    <col min="14327" max="14327" width="77" style="10" customWidth="1"/>
    <col min="14328" max="14328" width="23.5" style="10" bestFit="1" customWidth="1"/>
    <col min="14329" max="14329" width="13.5" style="10" bestFit="1" customWidth="1"/>
    <col min="14330" max="14330" width="13.1640625" style="10" bestFit="1" customWidth="1"/>
    <col min="14331" max="14331" width="9.5" style="10" customWidth="1"/>
    <col min="14332" max="14340" width="0" style="10" hidden="1" customWidth="1"/>
    <col min="14341" max="14341" width="30.5" style="10" customWidth="1"/>
    <col min="14342" max="14342" width="18" style="10" customWidth="1"/>
    <col min="14343" max="14347" width="10.6640625" style="10" customWidth="1"/>
    <col min="14348" max="14352" width="0" style="10" hidden="1" customWidth="1"/>
    <col min="14353" max="14381" width="18" style="10" customWidth="1"/>
    <col min="14382" max="14388" width="10.6640625" style="10" customWidth="1"/>
    <col min="14389" max="14580" width="49.5" style="10"/>
    <col min="14581" max="14581" width="0" style="10" hidden="1" customWidth="1"/>
    <col min="14582" max="14582" width="18.6640625" style="10" customWidth="1"/>
    <col min="14583" max="14583" width="77" style="10" customWidth="1"/>
    <col min="14584" max="14584" width="23.5" style="10" bestFit="1" customWidth="1"/>
    <col min="14585" max="14585" width="13.5" style="10" bestFit="1" customWidth="1"/>
    <col min="14586" max="14586" width="13.1640625" style="10" bestFit="1" customWidth="1"/>
    <col min="14587" max="14587" width="9.5" style="10" customWidth="1"/>
    <col min="14588" max="14596" width="0" style="10" hidden="1" customWidth="1"/>
    <col min="14597" max="14597" width="30.5" style="10" customWidth="1"/>
    <col min="14598" max="14598" width="18" style="10" customWidth="1"/>
    <col min="14599" max="14603" width="10.6640625" style="10" customWidth="1"/>
    <col min="14604" max="14608" width="0" style="10" hidden="1" customWidth="1"/>
    <col min="14609" max="14637" width="18" style="10" customWidth="1"/>
    <col min="14638" max="14644" width="10.6640625" style="10" customWidth="1"/>
    <col min="14645" max="14836" width="49.5" style="10"/>
    <col min="14837" max="14837" width="0" style="10" hidden="1" customWidth="1"/>
    <col min="14838" max="14838" width="18.6640625" style="10" customWidth="1"/>
    <col min="14839" max="14839" width="77" style="10" customWidth="1"/>
    <col min="14840" max="14840" width="23.5" style="10" bestFit="1" customWidth="1"/>
    <col min="14841" max="14841" width="13.5" style="10" bestFit="1" customWidth="1"/>
    <col min="14842" max="14842" width="13.1640625" style="10" bestFit="1" customWidth="1"/>
    <col min="14843" max="14843" width="9.5" style="10" customWidth="1"/>
    <col min="14844" max="14852" width="0" style="10" hidden="1" customWidth="1"/>
    <col min="14853" max="14853" width="30.5" style="10" customWidth="1"/>
    <col min="14854" max="14854" width="18" style="10" customWidth="1"/>
    <col min="14855" max="14859" width="10.6640625" style="10" customWidth="1"/>
    <col min="14860" max="14864" width="0" style="10" hidden="1" customWidth="1"/>
    <col min="14865" max="14893" width="18" style="10" customWidth="1"/>
    <col min="14894" max="14900" width="10.6640625" style="10" customWidth="1"/>
    <col min="14901" max="15092" width="49.5" style="10"/>
    <col min="15093" max="15093" width="0" style="10" hidden="1" customWidth="1"/>
    <col min="15094" max="15094" width="18.6640625" style="10" customWidth="1"/>
    <col min="15095" max="15095" width="77" style="10" customWidth="1"/>
    <col min="15096" max="15096" width="23.5" style="10" bestFit="1" customWidth="1"/>
    <col min="15097" max="15097" width="13.5" style="10" bestFit="1" customWidth="1"/>
    <col min="15098" max="15098" width="13.1640625" style="10" bestFit="1" customWidth="1"/>
    <col min="15099" max="15099" width="9.5" style="10" customWidth="1"/>
    <col min="15100" max="15108" width="0" style="10" hidden="1" customWidth="1"/>
    <col min="15109" max="15109" width="30.5" style="10" customWidth="1"/>
    <col min="15110" max="15110" width="18" style="10" customWidth="1"/>
    <col min="15111" max="15115" width="10.6640625" style="10" customWidth="1"/>
    <col min="15116" max="15120" width="0" style="10" hidden="1" customWidth="1"/>
    <col min="15121" max="15149" width="18" style="10" customWidth="1"/>
    <col min="15150" max="15156" width="10.6640625" style="10" customWidth="1"/>
    <col min="15157" max="15348" width="49.5" style="10"/>
    <col min="15349" max="15349" width="0" style="10" hidden="1" customWidth="1"/>
    <col min="15350" max="15350" width="18.6640625" style="10" customWidth="1"/>
    <col min="15351" max="15351" width="77" style="10" customWidth="1"/>
    <col min="15352" max="15352" width="23.5" style="10" bestFit="1" customWidth="1"/>
    <col min="15353" max="15353" width="13.5" style="10" bestFit="1" customWidth="1"/>
    <col min="15354" max="15354" width="13.1640625" style="10" bestFit="1" customWidth="1"/>
    <col min="15355" max="15355" width="9.5" style="10" customWidth="1"/>
    <col min="15356" max="15364" width="0" style="10" hidden="1" customWidth="1"/>
    <col min="15365" max="15365" width="30.5" style="10" customWidth="1"/>
    <col min="15366" max="15366" width="18" style="10" customWidth="1"/>
    <col min="15367" max="15371" width="10.6640625" style="10" customWidth="1"/>
    <col min="15372" max="15376" width="0" style="10" hidden="1" customWidth="1"/>
    <col min="15377" max="15405" width="18" style="10" customWidth="1"/>
    <col min="15406" max="15412" width="10.6640625" style="10" customWidth="1"/>
    <col min="15413" max="15604" width="49.5" style="10"/>
    <col min="15605" max="15605" width="0" style="10" hidden="1" customWidth="1"/>
    <col min="15606" max="15606" width="18.6640625" style="10" customWidth="1"/>
    <col min="15607" max="15607" width="77" style="10" customWidth="1"/>
    <col min="15608" max="15608" width="23.5" style="10" bestFit="1" customWidth="1"/>
    <col min="15609" max="15609" width="13.5" style="10" bestFit="1" customWidth="1"/>
    <col min="15610" max="15610" width="13.1640625" style="10" bestFit="1" customWidth="1"/>
    <col min="15611" max="15611" width="9.5" style="10" customWidth="1"/>
    <col min="15612" max="15620" width="0" style="10" hidden="1" customWidth="1"/>
    <col min="15621" max="15621" width="30.5" style="10" customWidth="1"/>
    <col min="15622" max="15622" width="18" style="10" customWidth="1"/>
    <col min="15623" max="15627" width="10.6640625" style="10" customWidth="1"/>
    <col min="15628" max="15632" width="0" style="10" hidden="1" customWidth="1"/>
    <col min="15633" max="15661" width="18" style="10" customWidth="1"/>
    <col min="15662" max="15668" width="10.6640625" style="10" customWidth="1"/>
    <col min="15669" max="15860" width="49.5" style="10"/>
    <col min="15861" max="15861" width="0" style="10" hidden="1" customWidth="1"/>
    <col min="15862" max="15862" width="18.6640625" style="10" customWidth="1"/>
    <col min="15863" max="15863" width="77" style="10" customWidth="1"/>
    <col min="15864" max="15864" width="23.5" style="10" bestFit="1" customWidth="1"/>
    <col min="15865" max="15865" width="13.5" style="10" bestFit="1" customWidth="1"/>
    <col min="15866" max="15866" width="13.1640625" style="10" bestFit="1" customWidth="1"/>
    <col min="15867" max="15867" width="9.5" style="10" customWidth="1"/>
    <col min="15868" max="15876" width="0" style="10" hidden="1" customWidth="1"/>
    <col min="15877" max="15877" width="30.5" style="10" customWidth="1"/>
    <col min="15878" max="15878" width="18" style="10" customWidth="1"/>
    <col min="15879" max="15883" width="10.6640625" style="10" customWidth="1"/>
    <col min="15884" max="15888" width="0" style="10" hidden="1" customWidth="1"/>
    <col min="15889" max="15917" width="18" style="10" customWidth="1"/>
    <col min="15918" max="15924" width="10.6640625" style="10" customWidth="1"/>
    <col min="15925" max="16116" width="49.5" style="10"/>
    <col min="16117" max="16117" width="0" style="10" hidden="1" customWidth="1"/>
    <col min="16118" max="16118" width="18.6640625" style="10" customWidth="1"/>
    <col min="16119" max="16119" width="77" style="10" customWidth="1"/>
    <col min="16120" max="16120" width="23.5" style="10" bestFit="1" customWidth="1"/>
    <col min="16121" max="16121" width="13.5" style="10" bestFit="1" customWidth="1"/>
    <col min="16122" max="16122" width="13.1640625" style="10" bestFit="1" customWidth="1"/>
    <col min="16123" max="16123" width="9.5" style="10" customWidth="1"/>
    <col min="16124" max="16132" width="0" style="10" hidden="1" customWidth="1"/>
    <col min="16133" max="16133" width="30.5" style="10" customWidth="1"/>
    <col min="16134" max="16134" width="18" style="10" customWidth="1"/>
    <col min="16135" max="16139" width="10.6640625" style="10" customWidth="1"/>
    <col min="16140" max="16144" width="0" style="10" hidden="1" customWidth="1"/>
    <col min="16145" max="16173" width="18" style="10" customWidth="1"/>
    <col min="16174" max="16180" width="10.6640625" style="10" customWidth="1"/>
    <col min="16181" max="16384" width="49.5" style="10"/>
  </cols>
  <sheetData>
    <row r="1" spans="1:45" x14ac:dyDescent="0.15">
      <c r="B1" s="245"/>
      <c r="C1" s="248" t="s">
        <v>150</v>
      </c>
      <c r="D1" s="47"/>
      <c r="E1" s="15"/>
      <c r="F1" s="11"/>
      <c r="G1" s="251" t="s">
        <v>169</v>
      </c>
      <c r="H1" s="251"/>
      <c r="I1" s="251"/>
      <c r="J1" s="251"/>
      <c r="K1" s="251"/>
      <c r="L1" s="251"/>
      <c r="M1" s="251"/>
      <c r="N1" s="251"/>
      <c r="O1" s="251"/>
      <c r="P1" s="251"/>
    </row>
    <row r="2" spans="1:45" x14ac:dyDescent="0.15">
      <c r="B2" s="246"/>
      <c r="C2" s="249"/>
      <c r="D2" s="47"/>
      <c r="E2" s="15"/>
      <c r="F2" s="11"/>
      <c r="G2" s="251"/>
      <c r="H2" s="251"/>
      <c r="I2" s="251"/>
      <c r="J2" s="251"/>
      <c r="K2" s="251"/>
      <c r="L2" s="251"/>
      <c r="M2" s="251"/>
      <c r="N2" s="251"/>
      <c r="O2" s="251"/>
      <c r="P2" s="251"/>
    </row>
    <row r="3" spans="1:45" x14ac:dyDescent="0.15">
      <c r="B3" s="247"/>
      <c r="C3" s="250"/>
      <c r="D3" s="47"/>
      <c r="E3" s="15"/>
      <c r="F3" s="11"/>
      <c r="G3" s="251"/>
      <c r="H3" s="251"/>
      <c r="I3" s="251"/>
      <c r="J3" s="251"/>
      <c r="K3" s="251"/>
      <c r="L3" s="251"/>
      <c r="M3" s="251"/>
      <c r="N3" s="251"/>
      <c r="O3" s="251"/>
      <c r="P3" s="251"/>
    </row>
    <row r="4" spans="1:45" x14ac:dyDescent="0.15">
      <c r="B4" s="12"/>
      <c r="C4" s="12"/>
      <c r="D4" s="13"/>
      <c r="G4" s="251"/>
      <c r="H4" s="251"/>
      <c r="I4" s="251"/>
      <c r="J4" s="251"/>
      <c r="K4" s="251"/>
      <c r="L4" s="251"/>
      <c r="M4" s="251"/>
      <c r="N4" s="251"/>
      <c r="O4" s="251"/>
      <c r="P4" s="251"/>
    </row>
    <row r="5" spans="1:45" x14ac:dyDescent="0.15">
      <c r="C5" s="10"/>
      <c r="G5" s="251"/>
      <c r="H5" s="251"/>
      <c r="I5" s="251"/>
      <c r="J5" s="251"/>
      <c r="K5" s="251"/>
      <c r="L5" s="251"/>
      <c r="M5" s="251"/>
      <c r="N5" s="251"/>
      <c r="O5" s="251"/>
      <c r="P5" s="251"/>
    </row>
    <row r="6" spans="1:45" ht="21" thickBot="1" x14ac:dyDescent="0.2">
      <c r="A6" s="15"/>
      <c r="B6" s="34" t="s">
        <v>152</v>
      </c>
      <c r="C6" s="34" t="s">
        <v>153</v>
      </c>
      <c r="D6" s="34" t="s">
        <v>154</v>
      </c>
      <c r="E6" s="34" t="s">
        <v>155</v>
      </c>
      <c r="G6" s="16" t="s">
        <v>156</v>
      </c>
      <c r="H6" s="16" t="s">
        <v>157</v>
      </c>
      <c r="I6" s="16" t="s">
        <v>151</v>
      </c>
      <c r="J6" s="16" t="s">
        <v>158</v>
      </c>
      <c r="K6" s="16" t="s">
        <v>159</v>
      </c>
      <c r="L6" s="16" t="s">
        <v>160</v>
      </c>
      <c r="M6" s="16" t="s">
        <v>161</v>
      </c>
      <c r="N6" s="16" t="s">
        <v>162</v>
      </c>
      <c r="O6" s="16" t="s">
        <v>163</v>
      </c>
      <c r="P6" s="16" t="s">
        <v>164</v>
      </c>
    </row>
    <row r="7" spans="1:45" s="21" customFormat="1" ht="17" x14ac:dyDescent="0.15">
      <c r="A7" s="15"/>
      <c r="B7" s="236" t="s">
        <v>200</v>
      </c>
      <c r="C7" s="50" t="str">
        <f>CALIDAD!A41</f>
        <v xml:space="preserve">TASA DE CAIDAS EN HOSPITALIZACION </v>
      </c>
      <c r="D7" s="51" t="s">
        <v>173</v>
      </c>
      <c r="E7" s="52" t="s">
        <v>170</v>
      </c>
      <c r="F7" s="10"/>
      <c r="G7" s="20" t="e">
        <f>CALIDAD!B41</f>
        <v>#DIV/0!</v>
      </c>
      <c r="H7" s="20" t="e">
        <f>CALIDAD!C41</f>
        <v>#DIV/0!</v>
      </c>
      <c r="I7" s="20" t="e">
        <f>CALIDAD!D41</f>
        <v>#DIV/0!</v>
      </c>
      <c r="J7" s="20" t="e">
        <f>CALIDAD!E41</f>
        <v>#DIV/0!</v>
      </c>
      <c r="K7" s="20" t="e">
        <f>CALIDAD!F41</f>
        <v>#DIV/0!</v>
      </c>
      <c r="L7" s="20" t="str">
        <f>IF(L6&gt;0,VLOOKUP(L6,'[1]1'!$A$8:$BD$249,55,0),0)</f>
        <v/>
      </c>
      <c r="M7" s="20" t="str">
        <f>IF(M6&gt;0,VLOOKUP(M6,'[1]1'!$A$8:$BD$249,55,0),0)</f>
        <v/>
      </c>
      <c r="N7" s="20" t="str">
        <f>IF(N6&gt;0,VLOOKUP(N6,'[1]1'!$A$8:$BD$249,55,0),0)</f>
        <v/>
      </c>
      <c r="O7" s="20" t="str">
        <f>IF(O6&gt;0,VLOOKUP(O6,'[1]1'!$A$8:$BD$249,55,0),0)</f>
        <v/>
      </c>
      <c r="P7" s="20" t="str">
        <f>IF(P6&gt;0,VLOOKUP(P6,'[1]1'!$A$8:$BD$249,55,0),0)</f>
        <v/>
      </c>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s="23" customFormat="1" ht="17" x14ac:dyDescent="0.15">
      <c r="A8" s="22"/>
      <c r="B8" s="237"/>
      <c r="C8" s="50" t="str">
        <f>CALIDAD!A42</f>
        <v xml:space="preserve">PROPORCIÓN DE REINGRESOS EN URGENCIAS </v>
      </c>
      <c r="D8" s="51" t="s">
        <v>172</v>
      </c>
      <c r="E8" s="52" t="s">
        <v>170</v>
      </c>
      <c r="F8" s="10"/>
      <c r="G8" s="20" t="e">
        <f>CALIDAD!B42</f>
        <v>#DIV/0!</v>
      </c>
      <c r="H8" s="20" t="e">
        <f>CALIDAD!C42</f>
        <v>#DIV/0!</v>
      </c>
      <c r="I8" s="20" t="e">
        <f>CALIDAD!D42</f>
        <v>#DIV/0!</v>
      </c>
      <c r="J8" s="20" t="e">
        <f>CALIDAD!E42</f>
        <v>#DIV/0!</v>
      </c>
      <c r="K8" s="20" t="e">
        <f>CALIDAD!F42</f>
        <v>#DIV/0!</v>
      </c>
      <c r="L8" s="20" t="str">
        <f>IF(L6&gt;0,VLOOKUP(L6,'[1]2'!$A$8:$BD$249,55,0),0)</f>
        <v/>
      </c>
      <c r="M8" s="20" t="str">
        <f>IF(M6&gt;0,VLOOKUP(M6,'[1]2'!$A$8:$BD$249,55,0),0)</f>
        <v/>
      </c>
      <c r="N8" s="20" t="str">
        <f>IF(N6&gt;0,VLOOKUP(N6,'[1]2'!$A$8:$BD$249,55,0),0)</f>
        <v/>
      </c>
      <c r="O8" s="20" t="str">
        <f>IF(O6&gt;0,VLOOKUP(O6,'[1]2'!$A$8:$BD$249,55,0),0)</f>
        <v/>
      </c>
      <c r="P8" s="20" t="str">
        <f>IF(P6&gt;0,VLOOKUP(P6,'[1]2'!$A$8:$BD$249,55,0),0)</f>
        <v/>
      </c>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s="23" customFormat="1" ht="17" x14ac:dyDescent="0.15">
      <c r="A9" s="22"/>
      <c r="B9" s="237"/>
      <c r="C9" s="50" t="str">
        <f>CALIDAD!A43</f>
        <v>PROPORCIÓN DE REINGRESOS EN HOSPITALIZACIÓN</v>
      </c>
      <c r="D9" s="51" t="s">
        <v>172</v>
      </c>
      <c r="E9" s="52" t="s">
        <v>170</v>
      </c>
      <c r="F9" s="10"/>
      <c r="G9" s="20" t="e">
        <f>CALIDAD!B43</f>
        <v>#DIV/0!</v>
      </c>
      <c r="H9" s="20" t="e">
        <f>CALIDAD!C43</f>
        <v>#DIV/0!</v>
      </c>
      <c r="I9" s="20" t="e">
        <f>CALIDAD!D43</f>
        <v>#DIV/0!</v>
      </c>
      <c r="J9" s="20" t="e">
        <f>CALIDAD!E43</f>
        <v>#DIV/0!</v>
      </c>
      <c r="K9" s="20" t="e">
        <f>CALIDAD!F43</f>
        <v>#DIV/0!</v>
      </c>
      <c r="L9" s="20" t="e">
        <f>IF(L6&gt;0,VLOOKUP(L6,'[1]3'!$A$8:$BD$249,55,0),0)</f>
        <v>#N/A</v>
      </c>
      <c r="M9" s="20" t="e">
        <f>IF(M6&gt;0,VLOOKUP(M6,'[1]3'!$A$8:$BD$249,55,0),0)</f>
        <v>#N/A</v>
      </c>
      <c r="N9" s="20" t="e">
        <f>IF(N6&gt;0,VLOOKUP(N6,'[1]3'!$A$8:$BD$249,55,0),0)</f>
        <v>#N/A</v>
      </c>
      <c r="O9" s="20" t="e">
        <f>IF(O6&gt;0,VLOOKUP(O6,'[1]3'!$A$8:$BD$249,55,0),0)</f>
        <v>#N/A</v>
      </c>
      <c r="P9" s="20" t="e">
        <f>IF(P6&gt;0,VLOOKUP(P6,'[1]3'!$A$8:$BD$249,55,0),0)</f>
        <v>#N/A</v>
      </c>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5" s="25" customFormat="1" ht="19" x14ac:dyDescent="0.4">
      <c r="A10" s="24"/>
      <c r="B10" s="237"/>
      <c r="C10" s="50" t="str">
        <f>CALIDAD!A46</f>
        <v xml:space="preserve">TIEMPO PROMEDIO DE ESPERA PARA LA ASIGNACION DE CITA DE MEDICINA GENERAL </v>
      </c>
      <c r="D10" s="51" t="s">
        <v>165</v>
      </c>
      <c r="E10" s="52" t="s">
        <v>170</v>
      </c>
      <c r="F10" s="10"/>
      <c r="G10" s="32" t="e">
        <f>CALIDAD!B46</f>
        <v>#DIV/0!</v>
      </c>
      <c r="H10" s="32" t="e">
        <f>CALIDAD!C46</f>
        <v>#DIV/0!</v>
      </c>
      <c r="I10" s="32" t="e">
        <f>CALIDAD!D46</f>
        <v>#DIV/0!</v>
      </c>
      <c r="J10" s="32" t="e">
        <f>CALIDAD!E46</f>
        <v>#DIV/0!</v>
      </c>
      <c r="K10" s="32" t="e">
        <f>CALIDAD!F46</f>
        <v>#DIV/0!</v>
      </c>
      <c r="L10" s="20" t="e">
        <f>IF(L6&gt;0,VLOOKUP(L6,'[1]4'!$A$8:$BD$249,55,0),0)</f>
        <v>#N/A</v>
      </c>
      <c r="M10" s="20" t="e">
        <f>IF(M6&gt;0,VLOOKUP(M6,'[1]4'!$A$8:$BD$249,55,0),0)</f>
        <v>#N/A</v>
      </c>
      <c r="N10" s="20" t="e">
        <f>IF(N6&gt;0,VLOOKUP(N6,'[1]4'!$A$8:$BD$249,55,0),0)</f>
        <v>#N/A</v>
      </c>
      <c r="O10" s="20" t="e">
        <f>IF(O6&gt;0,VLOOKUP(O6,'[1]4'!$A$8:$BD$249,55,0),0)</f>
        <v>#N/A</v>
      </c>
      <c r="P10" s="20" t="e">
        <f>IF(P6&gt;0,VLOOKUP(P6,'[1]4'!$A$8:$BD$249,55,0),0)</f>
        <v>#N/A</v>
      </c>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s="25" customFormat="1" ht="20" thickBot="1" x14ac:dyDescent="0.45">
      <c r="A11" s="24"/>
      <c r="B11" s="237"/>
      <c r="C11" s="50" t="str">
        <f>CALIDAD!A47</f>
        <v xml:space="preserve">TIEMPO PROMEDIO DE ESPERA PARA LA ASIGNACION DE CITA DE ODONTOLOGIA </v>
      </c>
      <c r="D11" s="51" t="s">
        <v>165</v>
      </c>
      <c r="E11" s="52" t="s">
        <v>170</v>
      </c>
      <c r="F11" s="10"/>
      <c r="G11" s="32" t="e">
        <f>CALIDAD!B47</f>
        <v>#DIV/0!</v>
      </c>
      <c r="H11" s="32" t="e">
        <f>CALIDAD!C47</f>
        <v>#DIV/0!</v>
      </c>
      <c r="I11" s="32" t="e">
        <f>CALIDAD!D47</f>
        <v>#DIV/0!</v>
      </c>
      <c r="J11" s="32" t="e">
        <f>CALIDAD!E47</f>
        <v>#DIV/0!</v>
      </c>
      <c r="K11" s="32" t="e">
        <f>CALIDAD!F47</f>
        <v>#DIV/0!</v>
      </c>
      <c r="L11" s="20" t="e">
        <f>IF(L6&gt;0,VLOOKUP(L6,'[1]5'!$A$8:$BD$249,55,0),0)</f>
        <v>#N/A</v>
      </c>
      <c r="M11" s="20" t="e">
        <f>IF(M6&gt;0,VLOOKUP(M6,'[1]5'!$A$8:$BD$249,55,0),0)</f>
        <v>#N/A</v>
      </c>
      <c r="N11" s="20" t="e">
        <f>IF(N6&gt;0,VLOOKUP(N6,'[1]5'!$A$8:$BD$249,55,0),0)</f>
        <v>#N/A</v>
      </c>
      <c r="O11" s="20" t="e">
        <f>IF(O6&gt;0,VLOOKUP(O6,'[1]5'!$A$8:$BD$249,55,0),0)</f>
        <v>#N/A</v>
      </c>
      <c r="P11" s="20" t="e">
        <f>IF(P6&gt;0,VLOOKUP(P6,'[1]5'!$A$8:$BD$249,55,0),0)</f>
        <v>#N/A</v>
      </c>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27" customFormat="1" ht="38" customHeight="1" thickBot="1" x14ac:dyDescent="0.45">
      <c r="A12" s="26"/>
      <c r="B12" s="237"/>
      <c r="C12" s="50" t="str">
        <f>CALIDAD!A48</f>
        <v>TIEMPO PROMEDIO DE ESPERA PARA LA ATENCION DE PACIENTE CLASIFICADO COMO TRIAGE 2 EN URGENCIAS</v>
      </c>
      <c r="D12" s="51" t="s">
        <v>166</v>
      </c>
      <c r="E12" s="52" t="s">
        <v>170</v>
      </c>
      <c r="F12" s="10"/>
      <c r="G12" s="32" t="e">
        <f>CALIDAD!B48</f>
        <v>#DIV/0!</v>
      </c>
      <c r="H12" s="32" t="e">
        <f>CALIDAD!C48</f>
        <v>#DIV/0!</v>
      </c>
      <c r="I12" s="32" t="e">
        <f>CALIDAD!D48</f>
        <v>#DIV/0!</v>
      </c>
      <c r="J12" s="32" t="e">
        <f>CALIDAD!E48</f>
        <v>#DIV/0!</v>
      </c>
      <c r="K12" s="32" t="e">
        <f>CALIDAD!F48</f>
        <v>#DIV/0!</v>
      </c>
      <c r="L12" s="20" t="e">
        <f>IF(L6&gt;0,VLOOKUP(L6,'[1]6'!$A$8:$BD$249,55,0),0)</f>
        <v>#N/A</v>
      </c>
      <c r="M12" s="20" t="e">
        <f>IF(M6&gt;0,VLOOKUP(M6,'[1]6'!$A$8:$BD$249,55,0),0)</f>
        <v>#N/A</v>
      </c>
      <c r="N12" s="20" t="e">
        <f>IF(N6&gt;0,VLOOKUP(N6,'[1]6'!$A$8:$BD$249,55,0),0)</f>
        <v>#N/A</v>
      </c>
      <c r="O12" s="20" t="e">
        <f>IF(O6&gt;0,VLOOKUP(O6,'[1]6'!$A$8:$BD$249,55,0),0)</f>
        <v>#N/A</v>
      </c>
      <c r="P12" s="20" t="e">
        <f>IF(P6&gt;0,VLOOKUP(P6,'[1]6'!$A$8:$BD$249,55,0),0)</f>
        <v>#N/A</v>
      </c>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27" customFormat="1" ht="20" thickBot="1" x14ac:dyDescent="0.45">
      <c r="A13" s="26"/>
      <c r="B13" s="237"/>
      <c r="C13" s="50" t="str">
        <f>CALIDAD!A49</f>
        <v>PROPORCION DE SATISFACCIÓN GLOBAL DE LA IPS</v>
      </c>
      <c r="D13" s="51" t="s">
        <v>168</v>
      </c>
      <c r="E13" s="52" t="s">
        <v>170</v>
      </c>
      <c r="F13" s="10"/>
      <c r="G13" s="32" t="e">
        <f>CALIDAD!B49</f>
        <v>#DIV/0!</v>
      </c>
      <c r="H13" s="32" t="e">
        <f>CALIDAD!C49</f>
        <v>#DIV/0!</v>
      </c>
      <c r="I13" s="32" t="e">
        <f>CALIDAD!D49</f>
        <v>#DIV/0!</v>
      </c>
      <c r="J13" s="32" t="e">
        <f>CALIDAD!E49</f>
        <v>#DIV/0!</v>
      </c>
      <c r="K13" s="32" t="e">
        <f>CALIDAD!F49</f>
        <v>#DIV/0!</v>
      </c>
      <c r="L13" s="20" t="e">
        <f>IF(L6&gt;0,VLOOKUP(L6,'[1]20'!$A$8:$BD$249,55,0),0)</f>
        <v>#N/A</v>
      </c>
      <c r="M13" s="20" t="e">
        <f>IF(M6&gt;0,VLOOKUP(M6,'[1]20'!$A$8:$BD$249,55,0),0)</f>
        <v>#N/A</v>
      </c>
      <c r="N13" s="20" t="e">
        <f>IF(N6&gt;0,VLOOKUP(N6,'[1]20'!$A$8:$BD$249,55,0),0)</f>
        <v>#N/A</v>
      </c>
      <c r="O13" s="20" t="e">
        <f>IF(O6&gt;0,VLOOKUP(O6,'[1]20'!$A$8:$BD$249,55,0),0)</f>
        <v>#N/A</v>
      </c>
      <c r="P13" s="20" t="e">
        <f>IF(P6&gt;0,VLOOKUP(P6,'[1]20'!$A$8:$BD$249,55,0),0)</f>
        <v>#N/A</v>
      </c>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27" customFormat="1" ht="19" x14ac:dyDescent="0.4">
      <c r="A14" s="28"/>
      <c r="B14" s="237"/>
      <c r="C14" s="50" t="str">
        <f>CALIDAD!A50</f>
        <v xml:space="preserve">PROPORCION DE PACIENTES ATENDIDOS POR URGENCIA REMITIDOS </v>
      </c>
      <c r="D14" s="51"/>
      <c r="E14" s="52" t="s">
        <v>170</v>
      </c>
      <c r="F14" s="10"/>
      <c r="G14" s="32" t="e">
        <f>CALIDAD!B50</f>
        <v>#DIV/0!</v>
      </c>
      <c r="H14" s="32" t="e">
        <f>CALIDAD!C50</f>
        <v>#DIV/0!</v>
      </c>
      <c r="I14" s="32" t="e">
        <f>CALIDAD!D50</f>
        <v>#DIV/0!</v>
      </c>
      <c r="J14" s="32" t="e">
        <f>CALIDAD!E50</f>
        <v>#DIV/0!</v>
      </c>
      <c r="K14" s="32" t="e">
        <f>CALIDAD!F50</f>
        <v>#DIV/0!</v>
      </c>
      <c r="L14" s="20" t="e">
        <f>IF(L6&gt;0,VLOOKUP(L6,'[1]7'!$A$8:$BD$249,55,0),0)</f>
        <v>#N/A</v>
      </c>
      <c r="M14" s="20" t="e">
        <f>IF(M6&gt;0,VLOOKUP(M6,'[1]7'!$A$8:$BD$249,55,0),0)</f>
        <v>#N/A</v>
      </c>
      <c r="N14" s="20" t="e">
        <f>IF(N6&gt;0,VLOOKUP(N6,'[1]7'!$A$8:$BD$249,55,0),0)</f>
        <v>#N/A</v>
      </c>
      <c r="O14" s="20" t="e">
        <f>IF(O6&gt;0,VLOOKUP(O6,'[1]7'!$A$8:$BD$249,55,0),0)</f>
        <v>#N/A</v>
      </c>
      <c r="P14" s="20" t="e">
        <f>IF(P6&gt;0,VLOOKUP(P6,'[1]7'!$A$8:$BD$249,55,0),0)</f>
        <v>#N/A</v>
      </c>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25" customFormat="1" ht="20" thickBot="1" x14ac:dyDescent="0.45">
      <c r="A15" s="26"/>
      <c r="B15" s="237"/>
      <c r="C15" s="50" t="str">
        <f>PRODUCCIÓN!A51</f>
        <v xml:space="preserve">PORCENTAJE OCUPACIONAL </v>
      </c>
      <c r="D15" s="51"/>
      <c r="E15" s="52" t="s">
        <v>170</v>
      </c>
      <c r="F15" s="10"/>
      <c r="G15" s="33" t="e">
        <f>PRODUCCIÓN!C51</f>
        <v>#DIV/0!</v>
      </c>
      <c r="H15" s="33" t="e">
        <f>PRODUCCIÓN!D51</f>
        <v>#DIV/0!</v>
      </c>
      <c r="I15" s="33" t="e">
        <f>PRODUCCIÓN!E51</f>
        <v>#DIV/0!</v>
      </c>
      <c r="J15" s="33" t="e">
        <f>PRODUCCIÓN!F51</f>
        <v>#DIV/0!</v>
      </c>
      <c r="K15" s="33" t="e">
        <f>PRODUCCIÓN!G51</f>
        <v>#DIV/0!</v>
      </c>
      <c r="L15" s="20" t="e">
        <f>IF(L6&gt;0,VLOOKUP(L6,'[1]8'!$A$8:$BD$249,55,0),0)</f>
        <v>#N/A</v>
      </c>
      <c r="M15" s="20" t="e">
        <f>IF(M6&gt;0,VLOOKUP(M6,'[1]8'!$A$8:$BD$249,55,0),0)</f>
        <v>#N/A</v>
      </c>
      <c r="N15" s="20" t="e">
        <f>IF(N6&gt;0,VLOOKUP(N6,'[1]8'!$A$8:$BD$249,55,0),0)</f>
        <v>#N/A</v>
      </c>
      <c r="O15" s="20" t="e">
        <f>IF(O6&gt;0,VLOOKUP(O6,'[1]8'!$A$8:$BD$249,55,0),0)</f>
        <v>#N/A</v>
      </c>
      <c r="P15" s="20" t="e">
        <f>IF(P6&gt;0,VLOOKUP(P6,'[1]8'!$A$8:$BD$249,55,0),0)</f>
        <v>#N/A</v>
      </c>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27" customFormat="1" ht="19" x14ac:dyDescent="0.4">
      <c r="A16" s="28"/>
      <c r="B16" s="237"/>
      <c r="C16" s="50" t="str">
        <f>PRODUCCIÓN!A52</f>
        <v xml:space="preserve">PROMEDIO DIAS ESTANCIA </v>
      </c>
      <c r="D16" s="51"/>
      <c r="E16" s="52" t="s">
        <v>170</v>
      </c>
      <c r="F16" s="10"/>
      <c r="G16" s="164" t="e">
        <f>PRODUCCIÓN!C52</f>
        <v>#DIV/0!</v>
      </c>
      <c r="H16" s="164" t="e">
        <f>PRODUCCIÓN!D52</f>
        <v>#DIV/0!</v>
      </c>
      <c r="I16" s="164" t="e">
        <f>PRODUCCIÓN!E52</f>
        <v>#DIV/0!</v>
      </c>
      <c r="J16" s="33" t="e">
        <f>PRODUCCIÓN!F52</f>
        <v>#DIV/0!</v>
      </c>
      <c r="K16" s="163" t="e">
        <f>PRODUCCIÓN!G52</f>
        <v>#DIV/0!</v>
      </c>
      <c r="L16" s="20" t="e">
        <f>IF(L6&gt;0,VLOOKUP(L6,'[1]9'!$A$8:$BD$249,55,0),0)</f>
        <v>#N/A</v>
      </c>
      <c r="M16" s="20" t="e">
        <f>IF(M6&gt;0,VLOOKUP(M6,'[1]9'!$A$8:$BD$249,55,0),0)</f>
        <v>#N/A</v>
      </c>
      <c r="N16" s="20" t="e">
        <f>IF(N6&gt;0,VLOOKUP(N6,'[1]9'!$A$8:$BD$249,55,0),0)</f>
        <v>#N/A</v>
      </c>
      <c r="O16" s="20" t="e">
        <f>IF(O6&gt;0,VLOOKUP(O6,'[1]9'!$A$8:$BD$249,55,0),0)</f>
        <v>#N/A</v>
      </c>
      <c r="P16" s="20" t="e">
        <f>IF(P6&gt;0,VLOOKUP(P6,'[1]9'!$A$8:$BD$249,55,0),0)</f>
        <v>#N/A</v>
      </c>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25" customFormat="1" ht="19" x14ac:dyDescent="0.4">
      <c r="A17" s="26"/>
      <c r="B17" s="237"/>
      <c r="C17" s="50" t="str">
        <f>PRODUCCIÓN!A53</f>
        <v>GIRO CAMA</v>
      </c>
      <c r="D17" s="51"/>
      <c r="E17" s="52" t="s">
        <v>170</v>
      </c>
      <c r="F17" s="10"/>
      <c r="G17" s="33" t="e">
        <f>PRODUCCIÓN!C53</f>
        <v>#DIV/0!</v>
      </c>
      <c r="H17" s="33" t="e">
        <f>PRODUCCIÓN!D53</f>
        <v>#DIV/0!</v>
      </c>
      <c r="I17" s="33" t="e">
        <f>PRODUCCIÓN!E53</f>
        <v>#DIV/0!</v>
      </c>
      <c r="J17" s="33" t="e">
        <f>PRODUCCIÓN!F53</f>
        <v>#DIV/0!</v>
      </c>
      <c r="K17" s="33" t="e">
        <f>PRODUCCIÓN!G53</f>
        <v>#DIV/0!</v>
      </c>
      <c r="L17" s="20" t="e">
        <f>IF(L6&gt;0,VLOOKUP(L6,'[1]11'!$A$8:$BD$249,55,0),0)</f>
        <v>#N/A</v>
      </c>
      <c r="M17" s="20" t="e">
        <f>IF(M6&gt;0,VLOOKUP(M6,'[1]11'!$A$8:$BD$249,55,0),0)</f>
        <v>#N/A</v>
      </c>
      <c r="N17" s="20" t="e">
        <f>IF(N6&gt;0,VLOOKUP(N6,'[1]11'!$A$8:$BD$249,55,0),0)</f>
        <v>#N/A</v>
      </c>
      <c r="O17" s="20" t="e">
        <f>IF(O6&gt;0,VLOOKUP(O6,'[1]11'!$A$8:$BD$249,55,0),0)</f>
        <v>#N/A</v>
      </c>
      <c r="P17" s="20" t="e">
        <f>IF(P6&gt;0,VLOOKUP(P6,'[1]11'!$A$8:$BD$249,55,0),0)</f>
        <v>#N/A</v>
      </c>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s="25" customFormat="1" ht="19" x14ac:dyDescent="0.4">
      <c r="A18" s="26"/>
      <c r="B18" s="238"/>
      <c r="C18" s="50" t="s">
        <v>171</v>
      </c>
      <c r="D18" s="51"/>
      <c r="E18" s="52" t="s">
        <v>170</v>
      </c>
      <c r="F18" s="10"/>
      <c r="G18" s="239"/>
      <c r="H18" s="240"/>
      <c r="I18" s="240"/>
      <c r="J18" s="240"/>
      <c r="K18" s="241"/>
      <c r="L18" s="20" t="e">
        <f>IF(L6&gt;0,VLOOKUP(L6,'[1]12'!$A$8:$BD$249,55,0),0)</f>
        <v>#N/A</v>
      </c>
      <c r="M18" s="20" t="e">
        <f>IF(M6&gt;0,VLOOKUP(M6,'[1]12'!$A$8:$BD$249,55,0),0)</f>
        <v>#N/A</v>
      </c>
      <c r="N18" s="20" t="e">
        <f>IF(N6&gt;0,VLOOKUP(N6,'[1]12'!$A$8:$BD$249,55,0),0)</f>
        <v>#N/A</v>
      </c>
      <c r="O18" s="20" t="e">
        <f>IF(O6&gt;0,VLOOKUP(O6,'[1]12'!$A$8:$BD$249,55,0),0)</f>
        <v>#N/A</v>
      </c>
      <c r="P18" s="20" t="e">
        <f>IF(P6&gt;0,VLOOKUP(P6,'[1]12'!$A$8:$BD$249,55,0),0)</f>
        <v>#N/A</v>
      </c>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s="25" customFormat="1" ht="19" customHeight="1" x14ac:dyDescent="0.4">
      <c r="A19" s="26"/>
      <c r="B19" s="242" t="s">
        <v>183</v>
      </c>
      <c r="C19" s="37" t="s">
        <v>175</v>
      </c>
      <c r="D19" s="38"/>
      <c r="E19" s="39" t="s">
        <v>170</v>
      </c>
      <c r="F19" s="10"/>
      <c r="G19" s="36">
        <f>FACTURACION!D3</f>
        <v>0</v>
      </c>
      <c r="H19" s="36">
        <f>FACTURACION!C15</f>
        <v>0</v>
      </c>
      <c r="I19" s="36">
        <f>FACTURACION!C27</f>
        <v>0</v>
      </c>
      <c r="J19" s="36">
        <f>FACTURACION!C39</f>
        <v>0</v>
      </c>
      <c r="K19" s="36">
        <f t="shared" ref="K19:K27" si="0">J19</f>
        <v>0</v>
      </c>
      <c r="L19" s="20" t="e">
        <f>IF(L6&gt;0,VLOOKUP(L6,'[1]13'!$A$8:$BD$249,55,0),0)</f>
        <v>#N/A</v>
      </c>
      <c r="M19" s="20" t="e">
        <f>IF(M6&gt;0,VLOOKUP(M6,'[1]13'!$A$8:$BD$249,55,0),0)</f>
        <v>#N/A</v>
      </c>
      <c r="N19" s="20" t="e">
        <f>IF(N6&gt;0,VLOOKUP(N6,'[1]13'!$A$8:$BD$249,55,0),0)</f>
        <v>#N/A</v>
      </c>
      <c r="O19" s="20" t="e">
        <f>IF(O6&gt;0,VLOOKUP(O6,'[1]13'!$A$8:$BD$249,55,0),0)</f>
        <v>#N/A</v>
      </c>
      <c r="P19" s="20" t="e">
        <f>IF(P6&gt;0,VLOOKUP(P6,'[1]13'!$A$8:$BD$249,55,0),0)</f>
        <v>#N/A</v>
      </c>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s="25" customFormat="1" ht="19" x14ac:dyDescent="0.4">
      <c r="A20" s="26"/>
      <c r="B20" s="243"/>
      <c r="C20" s="37" t="s">
        <v>176</v>
      </c>
      <c r="D20" s="38"/>
      <c r="E20" s="39" t="s">
        <v>170</v>
      </c>
      <c r="F20" s="10"/>
      <c r="G20" s="36">
        <f>FACTURACION!E3</f>
        <v>0</v>
      </c>
      <c r="H20" s="36">
        <f>FACTURACION!D15</f>
        <v>0</v>
      </c>
      <c r="I20" s="36">
        <f>FACTURACION!D27</f>
        <v>0</v>
      </c>
      <c r="J20" s="36">
        <f>FACTURACION!D39</f>
        <v>0</v>
      </c>
      <c r="K20" s="36">
        <f t="shared" si="0"/>
        <v>0</v>
      </c>
      <c r="L20" s="20" t="e">
        <f>IF(L6&gt;0,VLOOKUP(L6,'[1]14'!$A$8:$BD$249,55,0),0)</f>
        <v>#N/A</v>
      </c>
      <c r="M20" s="20" t="e">
        <f>IF(M6&gt;0,VLOOKUP(M6,'[1]14'!$A$8:$BD$249,55,0),0)</f>
        <v>#N/A</v>
      </c>
      <c r="N20" s="20" t="e">
        <f>IF(N6&gt;0,VLOOKUP(N6,'[1]14'!$A$8:$BD$249,55,0),0)</f>
        <v>#N/A</v>
      </c>
      <c r="O20" s="20" t="e">
        <f>IF(O6&gt;0,VLOOKUP(O6,'[1]14'!$A$8:$BD$249,55,0),0)</f>
        <v>#N/A</v>
      </c>
      <c r="P20" s="20" t="e">
        <f>IF(P6&gt;0,VLOOKUP(P6,'[1]14'!$A$8:$BD$249,55,0),0)</f>
        <v>#N/A</v>
      </c>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s="25" customFormat="1" ht="19" x14ac:dyDescent="0.4">
      <c r="A21" s="26"/>
      <c r="B21" s="243"/>
      <c r="C21" s="37" t="s">
        <v>177</v>
      </c>
      <c r="D21" s="38"/>
      <c r="E21" s="39" t="s">
        <v>170</v>
      </c>
      <c r="F21" s="10"/>
      <c r="G21" s="36" t="e">
        <f>FACTURACION!#REF!</f>
        <v>#REF!</v>
      </c>
      <c r="H21" s="36">
        <f>FACTURACION!J15</f>
        <v>0</v>
      </c>
      <c r="I21" s="36">
        <f>FACTURACION!J27</f>
        <v>0</v>
      </c>
      <c r="J21" s="36">
        <f>FACTURACION!J39</f>
        <v>0</v>
      </c>
      <c r="K21" s="36">
        <f t="shared" si="0"/>
        <v>0</v>
      </c>
      <c r="L21" s="20" t="e">
        <f>IF(L6&gt;0,VLOOKUP(L6,'[1]15'!$A$8:$BD$249,55,0),0)</f>
        <v>#N/A</v>
      </c>
      <c r="M21" s="20" t="e">
        <f>IF(M6&gt;0,VLOOKUP(M6,'[1]15'!$A$8:$BD$249,55,0),0)</f>
        <v>#N/A</v>
      </c>
      <c r="N21" s="20" t="e">
        <f>IF(N6&gt;0,VLOOKUP(N6,'[1]15'!$A$8:$BD$249,55,0),0)</f>
        <v>#N/A</v>
      </c>
      <c r="O21" s="20" t="e">
        <f>IF(O6&gt;0,VLOOKUP(O6,'[1]15'!$A$8:$BD$249,55,0),0)</f>
        <v>#N/A</v>
      </c>
      <c r="P21" s="20" t="e">
        <f>IF(P6&gt;0,VLOOKUP(P6,'[1]15'!$A$8:$BD$249,55,0),0)</f>
        <v>#N/A</v>
      </c>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s="25" customFormat="1" ht="19" x14ac:dyDescent="0.4">
      <c r="A22" s="26"/>
      <c r="B22" s="243"/>
      <c r="C22" s="37" t="s">
        <v>174</v>
      </c>
      <c r="D22" s="38"/>
      <c r="E22" s="39" t="s">
        <v>170</v>
      </c>
      <c r="F22" s="10"/>
      <c r="G22" s="36">
        <f>FACTURACION!C4</f>
        <v>0</v>
      </c>
      <c r="H22" s="36">
        <f>FACTURACION!C16</f>
        <v>0</v>
      </c>
      <c r="I22" s="36">
        <f>FACTURACION!C28</f>
        <v>0</v>
      </c>
      <c r="J22" s="36">
        <f>FACTURACION!C40</f>
        <v>0</v>
      </c>
      <c r="K22" s="36">
        <f t="shared" si="0"/>
        <v>0</v>
      </c>
      <c r="L22" s="20" t="e">
        <f>IF(L6&gt;0,VLOOKUP(L6,'[1]16'!$A$8:$BD$249,55,0),0)</f>
        <v>#N/A</v>
      </c>
      <c r="M22" s="20" t="e">
        <f>IF(M6&gt;0,VLOOKUP(M6,'[1]16'!$A$8:$BD$249,55,0),0)</f>
        <v>#N/A</v>
      </c>
      <c r="N22" s="20" t="e">
        <f>IF(N6&gt;0,VLOOKUP(N6,'[1]16'!$A$8:$BD$249,55,0),0)</f>
        <v>#N/A</v>
      </c>
      <c r="O22" s="20" t="e">
        <f>IF(O6&gt;0,VLOOKUP(O6,'[1]16'!$A$8:$BD$249,55,0),0)</f>
        <v>#N/A</v>
      </c>
      <c r="P22" s="20" t="e">
        <f>IF(P6&gt;0,VLOOKUP(P6,'[1]16'!$A$8:$BD$249,55,0),0)</f>
        <v>#N/A</v>
      </c>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s="25" customFormat="1" ht="19" x14ac:dyDescent="0.4">
      <c r="A23" s="26"/>
      <c r="B23" s="243"/>
      <c r="C23" s="37" t="s">
        <v>178</v>
      </c>
      <c r="D23" s="38"/>
      <c r="E23" s="39" t="s">
        <v>170</v>
      </c>
      <c r="F23" s="10"/>
      <c r="G23" s="36">
        <f>FACTURACION!D4</f>
        <v>0</v>
      </c>
      <c r="H23" s="36">
        <f>FACTURACION!D16</f>
        <v>0</v>
      </c>
      <c r="I23" s="36">
        <f>FACTURACION!D28</f>
        <v>0</v>
      </c>
      <c r="J23" s="36">
        <f>FACTURACION!D40</f>
        <v>0</v>
      </c>
      <c r="K23" s="36">
        <f t="shared" si="0"/>
        <v>0</v>
      </c>
      <c r="L23" s="20" t="e">
        <f>IF(L6&gt;0,VLOOKUP(L6,'[1]17'!$A$8:$BD$249,55,0),0)</f>
        <v>#N/A</v>
      </c>
      <c r="M23" s="20" t="e">
        <f>IF(M6&gt;0,VLOOKUP(M6,'[1]17'!$A$8:$BD$249,55,0),0)</f>
        <v>#N/A</v>
      </c>
      <c r="N23" s="20" t="e">
        <f>IF(N6&gt;0,VLOOKUP(N6,'[1]17'!$A$8:$BD$249,55,0),0)</f>
        <v>#N/A</v>
      </c>
      <c r="O23" s="20" t="e">
        <f>IF(O6&gt;0,VLOOKUP(O6,'[1]17'!$A$8:$BD$249,55,0),0)</f>
        <v>#N/A</v>
      </c>
      <c r="P23" s="20" t="e">
        <f>IF(P6&gt;0,VLOOKUP(P6,'[1]17'!$A$8:$BD$249,55,0),0)</f>
        <v>#N/A</v>
      </c>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s="25" customFormat="1" ht="19" x14ac:dyDescent="0.4">
      <c r="A24" s="26"/>
      <c r="B24" s="243"/>
      <c r="C24" s="37" t="s">
        <v>179</v>
      </c>
      <c r="D24" s="38"/>
      <c r="E24" s="39" t="s">
        <v>170</v>
      </c>
      <c r="F24" s="10"/>
      <c r="G24" s="36">
        <f>FACTURACION!J4</f>
        <v>0</v>
      </c>
      <c r="H24" s="36">
        <f>FACTURACION!J16</f>
        <v>0</v>
      </c>
      <c r="I24" s="36">
        <f>FACTURACION!J28</f>
        <v>0</v>
      </c>
      <c r="J24" s="36">
        <f>FACTURACION!J40</f>
        <v>0</v>
      </c>
      <c r="K24" s="36">
        <f t="shared" si="0"/>
        <v>0</v>
      </c>
      <c r="L24" s="20" t="e">
        <f>IF(L6&gt;0,VLOOKUP(L6,'[1]18'!$A$8:$BD$249,55,0),0)</f>
        <v>#N/A</v>
      </c>
      <c r="M24" s="20" t="e">
        <f>IF(M6&gt;0,VLOOKUP(M6,'[1]18'!$A$8:$BD$249,55,0),0)</f>
        <v>#N/A</v>
      </c>
      <c r="N24" s="20" t="e">
        <f>IF(N6&gt;0,VLOOKUP(N6,'[1]18'!$A$8:$BD$249,55,0),0)</f>
        <v>#N/A</v>
      </c>
      <c r="O24" s="20" t="e">
        <f>IF(O6&gt;0,VLOOKUP(O6,'[1]18'!$A$8:$BD$249,55,0),0)</f>
        <v>#N/A</v>
      </c>
      <c r="P24" s="20" t="e">
        <f>IF(P6&gt;0,VLOOKUP(P6,'[1]18'!$A$8:$BD$249,55,0),0)</f>
        <v>#N/A</v>
      </c>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s="30" customFormat="1" ht="20" thickBot="1" x14ac:dyDescent="0.45">
      <c r="A25" s="29"/>
      <c r="B25" s="243"/>
      <c r="C25" s="37" t="s">
        <v>180</v>
      </c>
      <c r="D25" s="38"/>
      <c r="E25" s="39" t="s">
        <v>170</v>
      </c>
      <c r="F25" s="10"/>
      <c r="G25" s="36">
        <f>FACTURACION!C11</f>
        <v>0</v>
      </c>
      <c r="H25" s="36">
        <f>FACTURACION!C23</f>
        <v>0</v>
      </c>
      <c r="I25" s="36">
        <f>FACTURACION!C35</f>
        <v>0</v>
      </c>
      <c r="J25" s="36">
        <f>FACTURACION!C47</f>
        <v>0</v>
      </c>
      <c r="K25" s="36">
        <f t="shared" si="0"/>
        <v>0</v>
      </c>
      <c r="L25" s="20" t="e">
        <f>IF(L6&gt;0,VLOOKUP(L6,'[1]19'!$A$8:$BD$249,55,0),0)</f>
        <v>#N/A</v>
      </c>
      <c r="M25" s="20" t="e">
        <f>IF(M6&gt;0,VLOOKUP(M6,'[1]19'!$A$8:$BD$249,55,0),0)</f>
        <v>#N/A</v>
      </c>
      <c r="N25" s="20" t="e">
        <f>IF(N6&gt;0,VLOOKUP(N6,'[1]19'!$A$8:$BD$249,55,0),0)</f>
        <v>#N/A</v>
      </c>
      <c r="O25" s="20" t="e">
        <f>IF(O6&gt;0,VLOOKUP(O6,'[1]19'!$A$8:$BD$249,55,0),0)</f>
        <v>#N/A</v>
      </c>
      <c r="P25" s="20" t="e">
        <f>IF(P6&gt;0,VLOOKUP(P6,'[1]19'!$A$8:$BD$249,55,0),0)</f>
        <v>#N/A</v>
      </c>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1:45" s="30" customFormat="1" ht="20" thickBot="1" x14ac:dyDescent="0.45">
      <c r="A26" s="29"/>
      <c r="B26" s="243"/>
      <c r="C26" s="37" t="s">
        <v>181</v>
      </c>
      <c r="D26" s="38"/>
      <c r="E26" s="39" t="s">
        <v>170</v>
      </c>
      <c r="F26" s="10"/>
      <c r="G26" s="36">
        <f>FACTURACION!D11</f>
        <v>0</v>
      </c>
      <c r="H26" s="36">
        <f>FACTURACION!D23</f>
        <v>0</v>
      </c>
      <c r="I26" s="36">
        <f>FACTURACION!D35</f>
        <v>0</v>
      </c>
      <c r="J26" s="36">
        <f>FACTURACION!D47</f>
        <v>0</v>
      </c>
      <c r="K26" s="36">
        <f t="shared" si="0"/>
        <v>0</v>
      </c>
      <c r="L26" s="20" t="e">
        <f>IF(L7&gt;0,VLOOKUP(L7,'[1]19'!$A$8:$BD$249,55,0),0)</f>
        <v>#N/A</v>
      </c>
      <c r="M26" s="20" t="e">
        <f>IF(M7&gt;0,VLOOKUP(M7,'[1]19'!$A$8:$BD$249,55,0),0)</f>
        <v>#N/A</v>
      </c>
      <c r="N26" s="20" t="e">
        <f>IF(N7&gt;0,VLOOKUP(N7,'[1]19'!$A$8:$BD$249,55,0),0)</f>
        <v>#N/A</v>
      </c>
      <c r="O26" s="20" t="e">
        <f>IF(O7&gt;0,VLOOKUP(O7,'[1]19'!$A$8:$BD$249,55,0),0)</f>
        <v>#N/A</v>
      </c>
      <c r="P26" s="20" t="e">
        <f>IF(P7&gt;0,VLOOKUP(P7,'[1]19'!$A$8:$BD$249,55,0),0)</f>
        <v>#N/A</v>
      </c>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row>
    <row r="27" spans="1:45" s="30" customFormat="1" ht="46" thickBot="1" x14ac:dyDescent="0.45">
      <c r="A27" s="29"/>
      <c r="B27" s="243"/>
      <c r="C27" s="37" t="s">
        <v>182</v>
      </c>
      <c r="D27" s="38"/>
      <c r="E27" s="39" t="s">
        <v>170</v>
      </c>
      <c r="F27" s="10"/>
      <c r="G27" s="36">
        <f>FACTURACION!J11</f>
        <v>0</v>
      </c>
      <c r="H27" s="36">
        <f>FACTURACION!J23</f>
        <v>0</v>
      </c>
      <c r="I27" s="36">
        <f>FACTURACION!J35</f>
        <v>0</v>
      </c>
      <c r="J27" s="36">
        <f>FACTURACION!J47</f>
        <v>0</v>
      </c>
      <c r="K27" s="36">
        <f t="shared" si="0"/>
        <v>0</v>
      </c>
      <c r="L27" s="20" t="e">
        <f>IF(L8&gt;0,VLOOKUP(L8,'[1]19'!$A$8:$BD$249,55,0),0)</f>
        <v>#N/A</v>
      </c>
      <c r="M27" s="20" t="e">
        <f>IF(M8&gt;0,VLOOKUP(M8,'[1]19'!$A$8:$BD$249,55,0),0)</f>
        <v>#N/A</v>
      </c>
      <c r="N27" s="20" t="e">
        <f>IF(N8&gt;0,VLOOKUP(N8,'[1]19'!$A$8:$BD$249,55,0),0)</f>
        <v>#N/A</v>
      </c>
      <c r="O27" s="20" t="e">
        <f>IF(O8&gt;0,VLOOKUP(O8,'[1]19'!$A$8:$BD$249,55,0),0)</f>
        <v>#N/A</v>
      </c>
      <c r="P27" s="20" t="e">
        <f>IF(P8&gt;0,VLOOKUP(P8,'[1]19'!$A$8:$BD$249,55,0),0)</f>
        <v>#N/A</v>
      </c>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row>
    <row r="28" spans="1:45" s="30" customFormat="1" ht="20" thickBot="1" x14ac:dyDescent="0.45">
      <c r="A28" s="29"/>
      <c r="B28" s="244"/>
      <c r="C28" s="37" t="s">
        <v>193</v>
      </c>
      <c r="D28" s="38"/>
      <c r="E28" s="39" t="s">
        <v>170</v>
      </c>
      <c r="F28" s="10"/>
      <c r="G28" s="42"/>
      <c r="H28" s="42"/>
      <c r="I28" s="42"/>
      <c r="J28" s="42"/>
      <c r="K28" s="42"/>
      <c r="L28" s="20"/>
      <c r="M28" s="20"/>
      <c r="N28" s="20"/>
      <c r="O28" s="20"/>
      <c r="P28" s="2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row>
    <row r="29" spans="1:45" s="30" customFormat="1" ht="20" customHeight="1" thickBot="1" x14ac:dyDescent="0.45">
      <c r="A29" s="29"/>
      <c r="B29" s="252" t="s">
        <v>195</v>
      </c>
      <c r="C29" s="40" t="s">
        <v>187</v>
      </c>
      <c r="D29" s="35"/>
      <c r="E29" s="41" t="s">
        <v>170</v>
      </c>
      <c r="F29" s="10"/>
      <c r="G29" s="43">
        <f>CARTERA!G6</f>
        <v>0</v>
      </c>
      <c r="H29" s="43">
        <f>CARTERA!$G$7</f>
        <v>0</v>
      </c>
      <c r="I29" s="43">
        <f>CARTERA!$G$8</f>
        <v>0</v>
      </c>
      <c r="J29" s="43">
        <f>CARTERA!$G$9</f>
        <v>0</v>
      </c>
      <c r="K29" s="43">
        <f t="shared" ref="K29:K34" si="1">J29</f>
        <v>0</v>
      </c>
      <c r="L29" s="20" t="e">
        <f>IF(L9&gt;0,VLOOKUP(L9,'[1]19'!$A$8:$BD$249,55,0),0)</f>
        <v>#N/A</v>
      </c>
      <c r="M29" s="20" t="e">
        <f>IF(M9&gt;0,VLOOKUP(M9,'[1]19'!$A$8:$BD$249,55,0),0)</f>
        <v>#N/A</v>
      </c>
      <c r="N29" s="20" t="e">
        <f>IF(N9&gt;0,VLOOKUP(N9,'[1]19'!$A$8:$BD$249,55,0),0)</f>
        <v>#N/A</v>
      </c>
      <c r="O29" s="20" t="e">
        <f>IF(O9&gt;0,VLOOKUP(O9,'[1]19'!$A$8:$BD$249,55,0),0)</f>
        <v>#N/A</v>
      </c>
      <c r="P29" s="20" t="e">
        <f>IF(P9&gt;0,VLOOKUP(P9,'[1]19'!$A$8:$BD$249,55,0),0)</f>
        <v>#N/A</v>
      </c>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spans="1:45" s="30" customFormat="1" ht="20" thickBot="1" x14ac:dyDescent="0.45">
      <c r="A30" s="29"/>
      <c r="B30" s="253"/>
      <c r="C30" s="40" t="s">
        <v>188</v>
      </c>
      <c r="D30" s="35"/>
      <c r="E30" s="41" t="s">
        <v>170</v>
      </c>
      <c r="F30" s="10"/>
      <c r="G30" s="43">
        <f>CARTERA!G13</f>
        <v>0</v>
      </c>
      <c r="H30" s="43">
        <f>CARTERA!G14</f>
        <v>0</v>
      </c>
      <c r="I30" s="43">
        <f>CARTERA!G15</f>
        <v>0</v>
      </c>
      <c r="J30" s="43">
        <f>CARTERA!G16</f>
        <v>0</v>
      </c>
      <c r="K30" s="43">
        <f t="shared" si="1"/>
        <v>0</v>
      </c>
      <c r="L30" s="20" t="e">
        <f>IF(L10&gt;0,VLOOKUP(L10,'[1]19'!$A$8:$BD$249,55,0),0)</f>
        <v>#N/A</v>
      </c>
      <c r="M30" s="20" t="e">
        <f>IF(M10&gt;0,VLOOKUP(M10,'[1]19'!$A$8:$BD$249,55,0),0)</f>
        <v>#N/A</v>
      </c>
      <c r="N30" s="20" t="e">
        <f>IF(N10&gt;0,VLOOKUP(N10,'[1]19'!$A$8:$BD$249,55,0),0)</f>
        <v>#N/A</v>
      </c>
      <c r="O30" s="20" t="e">
        <f>IF(O10&gt;0,VLOOKUP(O10,'[1]19'!$A$8:$BD$249,55,0),0)</f>
        <v>#N/A</v>
      </c>
      <c r="P30" s="20" t="e">
        <f>IF(P10&gt;0,VLOOKUP(P10,'[1]19'!$A$8:$BD$249,55,0),0)</f>
        <v>#N/A</v>
      </c>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1:45" s="30" customFormat="1" ht="20" thickBot="1" x14ac:dyDescent="0.45">
      <c r="A31" s="29"/>
      <c r="B31" s="253"/>
      <c r="C31" s="40" t="s">
        <v>189</v>
      </c>
      <c r="D31" s="35"/>
      <c r="E31" s="41" t="s">
        <v>170</v>
      </c>
      <c r="F31" s="10"/>
      <c r="G31" s="43">
        <f>CARTERA!G20</f>
        <v>0</v>
      </c>
      <c r="H31" s="43">
        <f>CARTERA!G21</f>
        <v>0</v>
      </c>
      <c r="I31" s="43">
        <f>CARTERA!G22</f>
        <v>0</v>
      </c>
      <c r="J31" s="43">
        <f>CARTERA!G23</f>
        <v>0</v>
      </c>
      <c r="K31" s="43">
        <f t="shared" si="1"/>
        <v>0</v>
      </c>
      <c r="L31" s="20" t="e">
        <f>IF(L11&gt;0,VLOOKUP(L11,'[1]19'!$A$8:$BD$249,55,0),0)</f>
        <v>#N/A</v>
      </c>
      <c r="M31" s="20" t="e">
        <f>IF(M11&gt;0,VLOOKUP(M11,'[1]19'!$A$8:$BD$249,55,0),0)</f>
        <v>#N/A</v>
      </c>
      <c r="N31" s="20" t="e">
        <f>IF(N11&gt;0,VLOOKUP(N11,'[1]19'!$A$8:$BD$249,55,0),0)</f>
        <v>#N/A</v>
      </c>
      <c r="O31" s="20" t="e">
        <f>IF(O11&gt;0,VLOOKUP(O11,'[1]19'!$A$8:$BD$249,55,0),0)</f>
        <v>#N/A</v>
      </c>
      <c r="P31" s="20" t="e">
        <f>IF(P11&gt;0,VLOOKUP(P11,'[1]19'!$A$8:$BD$249,55,0),0)</f>
        <v>#N/A</v>
      </c>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1:45" s="30" customFormat="1" ht="20" thickBot="1" x14ac:dyDescent="0.45">
      <c r="A32" s="29"/>
      <c r="B32" s="253"/>
      <c r="C32" s="40" t="s">
        <v>190</v>
      </c>
      <c r="D32" s="35"/>
      <c r="E32" s="41" t="s">
        <v>170</v>
      </c>
      <c r="F32" s="10"/>
      <c r="G32" s="43">
        <f>CARTERA!G27</f>
        <v>0</v>
      </c>
      <c r="H32" s="43">
        <f>CARTERA!G28</f>
        <v>0</v>
      </c>
      <c r="I32" s="43">
        <f>CARTERA!G29</f>
        <v>0</v>
      </c>
      <c r="J32" s="43">
        <f>CARTERA!G30</f>
        <v>0</v>
      </c>
      <c r="K32" s="43">
        <f t="shared" si="1"/>
        <v>0</v>
      </c>
      <c r="L32" s="20" t="e">
        <f>IF(L12&gt;0,VLOOKUP(L12,'[1]19'!$A$8:$BD$249,55,0),0)</f>
        <v>#N/A</v>
      </c>
      <c r="M32" s="20" t="e">
        <f>IF(M12&gt;0,VLOOKUP(M12,'[1]19'!$A$8:$BD$249,55,0),0)</f>
        <v>#N/A</v>
      </c>
      <c r="N32" s="20" t="e">
        <f>IF(N12&gt;0,VLOOKUP(N12,'[1]19'!$A$8:$BD$249,55,0),0)</f>
        <v>#N/A</v>
      </c>
      <c r="O32" s="20" t="e">
        <f>IF(O12&gt;0,VLOOKUP(O12,'[1]19'!$A$8:$BD$249,55,0),0)</f>
        <v>#N/A</v>
      </c>
      <c r="P32" s="20" t="e">
        <f>IF(P12&gt;0,VLOOKUP(P12,'[1]19'!$A$8:$BD$249,55,0),0)</f>
        <v>#N/A</v>
      </c>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1:45" s="30" customFormat="1" ht="35" thickBot="1" x14ac:dyDescent="0.45">
      <c r="A33" s="29"/>
      <c r="B33" s="253"/>
      <c r="C33" s="40" t="s">
        <v>192</v>
      </c>
      <c r="D33" s="35"/>
      <c r="E33" s="41" t="s">
        <v>170</v>
      </c>
      <c r="F33" s="10"/>
      <c r="G33" s="43">
        <f>CARTERA!G34</f>
        <v>0</v>
      </c>
      <c r="H33" s="43">
        <f>CARTERA!G35</f>
        <v>0</v>
      </c>
      <c r="I33" s="43">
        <f>CARTERA!G36</f>
        <v>0</v>
      </c>
      <c r="J33" s="43">
        <f>CARTERA!G37</f>
        <v>0</v>
      </c>
      <c r="K33" s="43">
        <f t="shared" si="1"/>
        <v>0</v>
      </c>
      <c r="L33" s="20" t="e">
        <f>IF(L13&gt;0,VLOOKUP(L13,'[1]19'!$A$8:$BD$249,55,0),0)</f>
        <v>#N/A</v>
      </c>
      <c r="M33" s="20" t="e">
        <f>IF(M13&gt;0,VLOOKUP(M13,'[1]19'!$A$8:$BD$249,55,0),0)</f>
        <v>#N/A</v>
      </c>
      <c r="N33" s="20" t="e">
        <f>IF(N13&gt;0,VLOOKUP(N13,'[1]19'!$A$8:$BD$249,55,0),0)</f>
        <v>#N/A</v>
      </c>
      <c r="O33" s="20" t="e">
        <f>IF(O13&gt;0,VLOOKUP(O13,'[1]19'!$A$8:$BD$249,55,0),0)</f>
        <v>#N/A</v>
      </c>
      <c r="P33" s="20" t="e">
        <f>IF(P13&gt;0,VLOOKUP(P13,'[1]19'!$A$8:$BD$249,55,0),0)</f>
        <v>#N/A</v>
      </c>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1:45" s="30" customFormat="1" ht="20" thickBot="1" x14ac:dyDescent="0.45">
      <c r="A34" s="29"/>
      <c r="B34" s="253"/>
      <c r="C34" s="40" t="s">
        <v>39</v>
      </c>
      <c r="D34" s="35"/>
      <c r="E34" s="41" t="s">
        <v>170</v>
      </c>
      <c r="F34" s="10"/>
      <c r="G34" s="43">
        <f>CARTERA!G41</f>
        <v>0</v>
      </c>
      <c r="H34" s="43">
        <f>CARTERA!G42</f>
        <v>0</v>
      </c>
      <c r="I34" s="43">
        <f>CARTERA!G43</f>
        <v>0</v>
      </c>
      <c r="J34" s="43">
        <f>CARTERA!G44</f>
        <v>0</v>
      </c>
      <c r="K34" s="43">
        <f t="shared" si="1"/>
        <v>0</v>
      </c>
      <c r="L34" s="20" t="e">
        <f>IF(L14&gt;0,VLOOKUP(L14,'[1]19'!$A$8:$BD$249,55,0),0)</f>
        <v>#N/A</v>
      </c>
      <c r="M34" s="20" t="e">
        <f>IF(M14&gt;0,VLOOKUP(M14,'[1]19'!$A$8:$BD$249,55,0),0)</f>
        <v>#N/A</v>
      </c>
      <c r="N34" s="20" t="e">
        <f>IF(N14&gt;0,VLOOKUP(N14,'[1]19'!$A$8:$BD$249,55,0),0)</f>
        <v>#N/A</v>
      </c>
      <c r="O34" s="20" t="e">
        <f>IF(O14&gt;0,VLOOKUP(O14,'[1]19'!$A$8:$BD$249,55,0),0)</f>
        <v>#N/A</v>
      </c>
      <c r="P34" s="20" t="e">
        <f>IF(P14&gt;0,VLOOKUP(P14,'[1]19'!$A$8:$BD$249,55,0),0)</f>
        <v>#N/A</v>
      </c>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1:45" s="30" customFormat="1" ht="20" thickBot="1" x14ac:dyDescent="0.45">
      <c r="A35" s="29"/>
      <c r="B35" s="254"/>
      <c r="C35" s="40" t="s">
        <v>194</v>
      </c>
      <c r="D35" s="35"/>
      <c r="E35" s="41" t="s">
        <v>170</v>
      </c>
      <c r="F35" s="10"/>
      <c r="G35" s="255"/>
      <c r="H35" s="256"/>
      <c r="I35" s="256"/>
      <c r="J35" s="256"/>
      <c r="K35" s="257"/>
      <c r="L35" s="20" t="e">
        <f>IF(L15&gt;0,VLOOKUP(L15,'[1]19'!$A$8:$BD$249,55,0),0)</f>
        <v>#N/A</v>
      </c>
      <c r="M35" s="20" t="e">
        <f>IF(M15&gt;0,VLOOKUP(M15,'[1]19'!$A$8:$BD$249,55,0),0)</f>
        <v>#N/A</v>
      </c>
      <c r="N35" s="20" t="e">
        <f>IF(N15&gt;0,VLOOKUP(N15,'[1]19'!$A$8:$BD$249,55,0),0)</f>
        <v>#N/A</v>
      </c>
      <c r="O35" s="20" t="e">
        <f>IF(O15&gt;0,VLOOKUP(O15,'[1]19'!$A$8:$BD$249,55,0),0)</f>
        <v>#N/A</v>
      </c>
      <c r="P35" s="20" t="e">
        <f>IF(P15&gt;0,VLOOKUP(P15,'[1]19'!$A$8:$BD$249,55,0),0)</f>
        <v>#N/A</v>
      </c>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1:45" s="30" customFormat="1" ht="29" thickBot="1" x14ac:dyDescent="0.45">
      <c r="A36" s="29"/>
      <c r="B36" s="48" t="s">
        <v>196</v>
      </c>
      <c r="C36" s="44" t="s">
        <v>43</v>
      </c>
      <c r="D36" s="45"/>
      <c r="E36" s="46" t="s">
        <v>170</v>
      </c>
      <c r="F36" s="10"/>
      <c r="G36" s="36">
        <f>'PASIVO - BALANCE- ESTADO R'!D5</f>
        <v>0</v>
      </c>
      <c r="H36" s="36">
        <f>'PASIVO - BALANCE- ESTADO R'!D6</f>
        <v>0</v>
      </c>
      <c r="I36" s="36">
        <f>'PASIVO - BALANCE- ESTADO R'!D7</f>
        <v>0</v>
      </c>
      <c r="J36" s="36">
        <f>'PASIVO - BALANCE- ESTADO R'!D8</f>
        <v>0</v>
      </c>
      <c r="K36" s="36">
        <f>J36</f>
        <v>0</v>
      </c>
      <c r="L36" s="20" t="e">
        <f>IF(L16&gt;0,VLOOKUP(L16,'[1]19'!$A$8:$BD$249,55,0),0)</f>
        <v>#N/A</v>
      </c>
      <c r="M36" s="20" t="e">
        <f>IF(M16&gt;0,VLOOKUP(M16,'[1]19'!$A$8:$BD$249,55,0),0)</f>
        <v>#N/A</v>
      </c>
      <c r="N36" s="20" t="e">
        <f>IF(N16&gt;0,VLOOKUP(N16,'[1]19'!$A$8:$BD$249,55,0),0)</f>
        <v>#N/A</v>
      </c>
      <c r="O36" s="20" t="e">
        <f>IF(O16&gt;0,VLOOKUP(O16,'[1]19'!$A$8:$BD$249,55,0),0)</f>
        <v>#N/A</v>
      </c>
      <c r="P36" s="20" t="e">
        <f>IF(P16&gt;0,VLOOKUP(P16,'[1]19'!$A$8:$BD$249,55,0),0)</f>
        <v>#N/A</v>
      </c>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1:45" s="30" customFormat="1" ht="29" customHeight="1" thickBot="1" x14ac:dyDescent="0.45">
      <c r="A37" s="29"/>
      <c r="B37" s="242" t="s">
        <v>197</v>
      </c>
      <c r="C37" s="37" t="s">
        <v>198</v>
      </c>
      <c r="D37" s="38"/>
      <c r="E37" s="39" t="s">
        <v>170</v>
      </c>
      <c r="F37" s="10"/>
      <c r="G37" s="36">
        <f>'PASIVO - BALANCE- ESTADO R'!C13</f>
        <v>0</v>
      </c>
      <c r="H37" s="36">
        <f>'PASIVO - BALANCE- ESTADO R'!C14</f>
        <v>0</v>
      </c>
      <c r="I37" s="36">
        <f>'PASIVO - BALANCE- ESTADO R'!C15</f>
        <v>0</v>
      </c>
      <c r="J37" s="36">
        <f>'PASIVO - BALANCE- ESTADO R'!C16</f>
        <v>0</v>
      </c>
      <c r="K37" s="36">
        <f t="shared" ref="K37:K43" si="2">J37</f>
        <v>0</v>
      </c>
      <c r="L37" s="20" t="e">
        <f>IF(L17&gt;0,VLOOKUP(L17,'[1]19'!$A$8:$BD$249,55,0),0)</f>
        <v>#N/A</v>
      </c>
      <c r="M37" s="20" t="e">
        <f>IF(M17&gt;0,VLOOKUP(M17,'[1]19'!$A$8:$BD$249,55,0),0)</f>
        <v>#N/A</v>
      </c>
      <c r="N37" s="20" t="e">
        <f>IF(N17&gt;0,VLOOKUP(N17,'[1]19'!$A$8:$BD$249,55,0),0)</f>
        <v>#N/A</v>
      </c>
      <c r="O37" s="20" t="e">
        <f>IF(O17&gt;0,VLOOKUP(O17,'[1]19'!$A$8:$BD$249,55,0),0)</f>
        <v>#N/A</v>
      </c>
      <c r="P37" s="20" t="e">
        <f>IF(P17&gt;0,VLOOKUP(P17,'[1]19'!$A$8:$BD$249,55,0),0)</f>
        <v>#N/A</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1:45" s="30" customFormat="1" ht="20" thickBot="1" x14ac:dyDescent="0.45">
      <c r="A38" s="29"/>
      <c r="B38" s="243"/>
      <c r="C38" s="37" t="s">
        <v>43</v>
      </c>
      <c r="D38" s="38"/>
      <c r="E38" s="39" t="s">
        <v>170</v>
      </c>
      <c r="F38" s="10"/>
      <c r="G38" s="36">
        <f>'PASIVO - BALANCE- ESTADO R'!B13</f>
        <v>0</v>
      </c>
      <c r="H38" s="36">
        <f>'PASIVO - BALANCE- ESTADO R'!B14</f>
        <v>0</v>
      </c>
      <c r="I38" s="36">
        <f>'PASIVO - BALANCE- ESTADO R'!B15</f>
        <v>0</v>
      </c>
      <c r="J38" s="36">
        <f>'PASIVO - BALANCE- ESTADO R'!B16</f>
        <v>0</v>
      </c>
      <c r="K38" s="36">
        <f t="shared" si="2"/>
        <v>0</v>
      </c>
      <c r="L38" s="20" t="e">
        <f>IF(L18&gt;0,VLOOKUP(L18,'[1]19'!$A$8:$BD$249,55,0),0)</f>
        <v>#N/A</v>
      </c>
      <c r="M38" s="20" t="e">
        <f>IF(M18&gt;0,VLOOKUP(M18,'[1]19'!$A$8:$BD$249,55,0),0)</f>
        <v>#N/A</v>
      </c>
      <c r="N38" s="20" t="e">
        <f>IF(N18&gt;0,VLOOKUP(N18,'[1]19'!$A$8:$BD$249,55,0),0)</f>
        <v>#N/A</v>
      </c>
      <c r="O38" s="20" t="e">
        <f>IF(O18&gt;0,VLOOKUP(O18,'[1]19'!$A$8:$BD$249,55,0),0)</f>
        <v>#N/A</v>
      </c>
      <c r="P38" s="20" t="e">
        <f>IF(P18&gt;0,VLOOKUP(P18,'[1]19'!$A$8:$BD$249,55,0),0)</f>
        <v>#N/A</v>
      </c>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1:45" s="30" customFormat="1" ht="20" thickBot="1" x14ac:dyDescent="0.45">
      <c r="A39" s="29"/>
      <c r="B39" s="243"/>
      <c r="C39" s="37" t="s">
        <v>45</v>
      </c>
      <c r="D39" s="38"/>
      <c r="E39" s="39" t="s">
        <v>170</v>
      </c>
      <c r="F39" s="10"/>
      <c r="G39" s="36">
        <f>'PASIVO - BALANCE- ESTADO R'!D13</f>
        <v>0</v>
      </c>
      <c r="H39" s="36">
        <f>'PASIVO - BALANCE- ESTADO R'!D14</f>
        <v>0</v>
      </c>
      <c r="I39" s="36">
        <f>'PASIVO - BALANCE- ESTADO R'!D15</f>
        <v>0</v>
      </c>
      <c r="J39" s="36">
        <f>'PASIVO - BALANCE- ESTADO R'!D16</f>
        <v>0</v>
      </c>
      <c r="K39" s="36">
        <f t="shared" si="2"/>
        <v>0</v>
      </c>
      <c r="L39" s="20" t="e">
        <f>IF(L19&gt;0,VLOOKUP(L19,'[1]19'!$A$8:$BD$249,55,0),0)</f>
        <v>#N/A</v>
      </c>
      <c r="M39" s="20" t="e">
        <f>IF(M19&gt;0,VLOOKUP(M19,'[1]19'!$A$8:$BD$249,55,0),0)</f>
        <v>#N/A</v>
      </c>
      <c r="N39" s="20" t="e">
        <f>IF(N19&gt;0,VLOOKUP(N19,'[1]19'!$A$8:$BD$249,55,0),0)</f>
        <v>#N/A</v>
      </c>
      <c r="O39" s="20" t="e">
        <f>IF(O19&gt;0,VLOOKUP(O19,'[1]19'!$A$8:$BD$249,55,0),0)</f>
        <v>#N/A</v>
      </c>
      <c r="P39" s="20" t="e">
        <f>IF(P19&gt;0,VLOOKUP(P19,'[1]19'!$A$8:$BD$249,55,0),0)</f>
        <v>#N/A</v>
      </c>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1:45" s="30" customFormat="1" ht="21" customHeight="1" thickBot="1" x14ac:dyDescent="0.45">
      <c r="A40" s="29"/>
      <c r="B40" s="244"/>
      <c r="C40" s="37" t="s">
        <v>199</v>
      </c>
      <c r="D40" s="38"/>
      <c r="E40" s="39" t="s">
        <v>170</v>
      </c>
      <c r="F40" s="10"/>
      <c r="G40" s="258"/>
      <c r="H40" s="259"/>
      <c r="I40" s="259"/>
      <c r="J40" s="259"/>
      <c r="K40" s="260"/>
      <c r="L40" s="20" t="e">
        <f>IF(L20&gt;0,VLOOKUP(L20,'[1]19'!$A$8:$BD$249,55,0),0)</f>
        <v>#N/A</v>
      </c>
      <c r="M40" s="20" t="e">
        <f>IF(M20&gt;0,VLOOKUP(M20,'[1]19'!$A$8:$BD$249,55,0),0)</f>
        <v>#N/A</v>
      </c>
      <c r="N40" s="20" t="e">
        <f>IF(N20&gt;0,VLOOKUP(N20,'[1]19'!$A$8:$BD$249,55,0),0)</f>
        <v>#N/A</v>
      </c>
      <c r="O40" s="20" t="e">
        <f>IF(O20&gt;0,VLOOKUP(O20,'[1]19'!$A$8:$BD$249,55,0),0)</f>
        <v>#N/A</v>
      </c>
      <c r="P40" s="20" t="e">
        <f>IF(P20&gt;0,VLOOKUP(P20,'[1]19'!$A$8:$BD$249,55,0),0)</f>
        <v>#N/A</v>
      </c>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1:45" s="30" customFormat="1" ht="20" thickBot="1" x14ac:dyDescent="0.45">
      <c r="A41" s="29"/>
      <c r="B41" s="252" t="s">
        <v>201</v>
      </c>
      <c r="C41" s="40" t="s">
        <v>202</v>
      </c>
      <c r="D41" s="35"/>
      <c r="E41" s="41" t="s">
        <v>170</v>
      </c>
      <c r="F41" s="10"/>
      <c r="G41" s="36">
        <f>'PROCESOS JUDICIALES '!B4</f>
        <v>0</v>
      </c>
      <c r="H41" s="36">
        <f>'PROCESOS JUDICIALES '!B5</f>
        <v>0</v>
      </c>
      <c r="I41" s="36">
        <f>'PROCESOS JUDICIALES '!B6</f>
        <v>0</v>
      </c>
      <c r="J41" s="36">
        <f>'PROCESOS JUDICIALES '!B7</f>
        <v>0</v>
      </c>
      <c r="K41" s="36">
        <f t="shared" si="2"/>
        <v>0</v>
      </c>
      <c r="L41" s="20" t="e">
        <f>IF(L21&gt;0,VLOOKUP(L21,'[1]19'!$A$8:$BD$249,55,0),0)</f>
        <v>#N/A</v>
      </c>
      <c r="M41" s="20" t="e">
        <f>IF(M21&gt;0,VLOOKUP(M21,'[1]19'!$A$8:$BD$249,55,0),0)</f>
        <v>#N/A</v>
      </c>
      <c r="N41" s="20" t="e">
        <f>IF(N21&gt;0,VLOOKUP(N21,'[1]19'!$A$8:$BD$249,55,0),0)</f>
        <v>#N/A</v>
      </c>
      <c r="O41" s="20" t="e">
        <f>IF(O21&gt;0,VLOOKUP(O21,'[1]19'!$A$8:$BD$249,55,0),0)</f>
        <v>#N/A</v>
      </c>
      <c r="P41" s="20" t="e">
        <f>IF(P21&gt;0,VLOOKUP(P21,'[1]19'!$A$8:$BD$249,55,0),0)</f>
        <v>#N/A</v>
      </c>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s="30" customFormat="1" ht="20" thickBot="1" x14ac:dyDescent="0.45">
      <c r="A42" s="29"/>
      <c r="B42" s="253"/>
      <c r="C42" s="40" t="s">
        <v>203</v>
      </c>
      <c r="D42" s="35"/>
      <c r="E42" s="41" t="s">
        <v>170</v>
      </c>
      <c r="F42" s="10"/>
      <c r="G42" s="36">
        <f>'PROCESOS JUDICIALES '!E4</f>
        <v>0</v>
      </c>
      <c r="H42" s="36">
        <f>'PROCESOS JUDICIALES '!E5</f>
        <v>0</v>
      </c>
      <c r="I42" s="36">
        <f>'PROCESOS JUDICIALES '!E6</f>
        <v>0</v>
      </c>
      <c r="J42" s="36">
        <f>'PROCESOS JUDICIALES '!E7</f>
        <v>0</v>
      </c>
      <c r="K42" s="36">
        <f t="shared" si="2"/>
        <v>0</v>
      </c>
      <c r="L42" s="20" t="e">
        <f>IF(L22&gt;0,VLOOKUP(L22,'[1]19'!$A$8:$BD$249,55,0),0)</f>
        <v>#N/A</v>
      </c>
      <c r="M42" s="20" t="e">
        <f>IF(M22&gt;0,VLOOKUP(M22,'[1]19'!$A$8:$BD$249,55,0),0)</f>
        <v>#N/A</v>
      </c>
      <c r="N42" s="20" t="e">
        <f>IF(N22&gt;0,VLOOKUP(N22,'[1]19'!$A$8:$BD$249,55,0),0)</f>
        <v>#N/A</v>
      </c>
      <c r="O42" s="20" t="e">
        <f>IF(O22&gt;0,VLOOKUP(O22,'[1]19'!$A$8:$BD$249,55,0),0)</f>
        <v>#N/A</v>
      </c>
      <c r="P42" s="20" t="e">
        <f>IF(P22&gt;0,VLOOKUP(P22,'[1]19'!$A$8:$BD$249,55,0),0)</f>
        <v>#N/A</v>
      </c>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1:45" s="30" customFormat="1" ht="20" thickBot="1" x14ac:dyDescent="0.45">
      <c r="A43" s="29"/>
      <c r="B43" s="254"/>
      <c r="C43" s="40" t="s">
        <v>204</v>
      </c>
      <c r="D43" s="35"/>
      <c r="E43" s="41" t="s">
        <v>170</v>
      </c>
      <c r="F43" s="10"/>
      <c r="G43" s="36">
        <f>'PROCESOS JUDICIALES '!D4</f>
        <v>0</v>
      </c>
      <c r="H43" s="36">
        <f>'PROCESOS JUDICIALES '!D5</f>
        <v>0</v>
      </c>
      <c r="I43" s="36">
        <f>'PROCESOS JUDICIALES '!D6</f>
        <v>0</v>
      </c>
      <c r="J43" s="36">
        <f>'PROCESOS JUDICIALES '!D7</f>
        <v>0</v>
      </c>
      <c r="K43" s="36">
        <f t="shared" si="2"/>
        <v>0</v>
      </c>
      <c r="L43" s="20" t="e">
        <f>IF(L23&gt;0,VLOOKUP(L23,'[1]19'!$A$8:$BD$249,55,0),0)</f>
        <v>#N/A</v>
      </c>
      <c r="M43" s="20" t="e">
        <f>IF(M23&gt;0,VLOOKUP(M23,'[1]19'!$A$8:$BD$249,55,0),0)</f>
        <v>#N/A</v>
      </c>
      <c r="N43" s="20" t="e">
        <f>IF(N23&gt;0,VLOOKUP(N23,'[1]19'!$A$8:$BD$249,55,0),0)</f>
        <v>#N/A</v>
      </c>
      <c r="O43" s="20" t="e">
        <f>IF(O23&gt;0,VLOOKUP(O23,'[1]19'!$A$8:$BD$249,55,0),0)</f>
        <v>#N/A</v>
      </c>
      <c r="P43" s="20" t="e">
        <f>IF(P23&gt;0,VLOOKUP(P23,'[1]19'!$A$8:$BD$249,55,0),0)</f>
        <v>#N/A</v>
      </c>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1:45" s="30" customFormat="1" ht="20" thickBot="1" x14ac:dyDescent="0.45">
      <c r="A44" s="29"/>
      <c r="B44" s="49"/>
      <c r="C44" s="17"/>
      <c r="D44" s="18"/>
      <c r="E44" s="19"/>
      <c r="F44" s="10"/>
      <c r="G44" s="36"/>
      <c r="H44" s="36"/>
      <c r="I44" s="36"/>
      <c r="J44" s="36"/>
      <c r="K44" s="36"/>
      <c r="L44" s="20" t="e">
        <f>IF(L24&gt;0,VLOOKUP(L24,'[1]19'!$A$8:$BD$249,55,0),0)</f>
        <v>#N/A</v>
      </c>
      <c r="M44" s="20" t="e">
        <f>IF(M24&gt;0,VLOOKUP(M24,'[1]19'!$A$8:$BD$249,55,0),0)</f>
        <v>#N/A</v>
      </c>
      <c r="N44" s="20" t="e">
        <f>IF(N24&gt;0,VLOOKUP(N24,'[1]19'!$A$8:$BD$249,55,0),0)</f>
        <v>#N/A</v>
      </c>
      <c r="O44" s="20" t="e">
        <f>IF(O24&gt;0,VLOOKUP(O24,'[1]19'!$A$8:$BD$249,55,0),0)</f>
        <v>#N/A</v>
      </c>
      <c r="P44" s="20" t="e">
        <f>IF(P24&gt;0,VLOOKUP(P24,'[1]19'!$A$8:$BD$249,55,0),0)</f>
        <v>#N/A</v>
      </c>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1:45" s="30" customFormat="1" ht="20" thickBot="1" x14ac:dyDescent="0.45">
      <c r="A45" s="29"/>
      <c r="B45" s="49"/>
      <c r="C45" s="17"/>
      <c r="D45" s="18"/>
      <c r="E45" s="19"/>
      <c r="F45" s="10"/>
      <c r="G45" s="20"/>
      <c r="H45" s="20"/>
      <c r="I45" s="20"/>
      <c r="J45" s="20"/>
      <c r="K45" s="20"/>
      <c r="L45" s="20" t="e">
        <f>IF(L25&gt;0,VLOOKUP(L25,'[1]19'!$A$8:$BD$249,55,0),0)</f>
        <v>#N/A</v>
      </c>
      <c r="M45" s="20" t="e">
        <f>IF(M25&gt;0,VLOOKUP(M25,'[1]19'!$A$8:$BD$249,55,0),0)</f>
        <v>#N/A</v>
      </c>
      <c r="N45" s="20" t="e">
        <f>IF(N25&gt;0,VLOOKUP(N25,'[1]19'!$A$8:$BD$249,55,0),0)</f>
        <v>#N/A</v>
      </c>
      <c r="O45" s="20" t="e">
        <f>IF(O25&gt;0,VLOOKUP(O25,'[1]19'!$A$8:$BD$249,55,0),0)</f>
        <v>#N/A</v>
      </c>
      <c r="P45" s="20" t="e">
        <f>IF(P25&gt;0,VLOOKUP(P25,'[1]19'!$A$8:$BD$249,55,0),0)</f>
        <v>#N/A</v>
      </c>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1:45" s="30" customFormat="1" ht="20" thickBot="1" x14ac:dyDescent="0.45">
      <c r="A46" s="29"/>
      <c r="B46" s="49"/>
      <c r="C46" s="17"/>
      <c r="D46" s="18"/>
      <c r="E46" s="19"/>
      <c r="F46" s="10"/>
      <c r="G46" s="20"/>
      <c r="H46" s="20"/>
      <c r="I46" s="20"/>
      <c r="J46" s="20"/>
      <c r="K46" s="20"/>
      <c r="L46" s="20" t="e">
        <f>IF(L26&gt;0,VLOOKUP(L26,'[1]19'!$A$8:$BD$249,55,0),0)</f>
        <v>#N/A</v>
      </c>
      <c r="M46" s="20" t="e">
        <f>IF(M26&gt;0,VLOOKUP(M26,'[1]19'!$A$8:$BD$249,55,0),0)</f>
        <v>#N/A</v>
      </c>
      <c r="N46" s="20" t="e">
        <f>IF(N26&gt;0,VLOOKUP(N26,'[1]19'!$A$8:$BD$249,55,0),0)</f>
        <v>#N/A</v>
      </c>
      <c r="O46" s="20" t="e">
        <f>IF(O26&gt;0,VLOOKUP(O26,'[1]19'!$A$8:$BD$249,55,0),0)</f>
        <v>#N/A</v>
      </c>
      <c r="P46" s="20" t="e">
        <f>IF(P26&gt;0,VLOOKUP(P26,'[1]19'!$A$8:$BD$249,55,0),0)</f>
        <v>#N/A</v>
      </c>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sheetData>
  <mergeCells count="11">
    <mergeCell ref="B29:B35"/>
    <mergeCell ref="G35:K35"/>
    <mergeCell ref="B37:B40"/>
    <mergeCell ref="G40:K40"/>
    <mergeCell ref="B41:B43"/>
    <mergeCell ref="B7:B18"/>
    <mergeCell ref="G18:K18"/>
    <mergeCell ref="B19:B28"/>
    <mergeCell ref="B1:B3"/>
    <mergeCell ref="C1:C3"/>
    <mergeCell ref="G1:P5"/>
  </mergeCells>
  <conditionalFormatting sqref="G10:K14">
    <cfRule type="containsBlanks" dxfId="5" priority="1" stopIfTrue="1">
      <formula>LEN(TRIM(G10))=0</formula>
    </cfRule>
    <cfRule type="cellIs" dxfId="4" priority="2" stopIfTrue="1" operator="lessThanOrEqual">
      <formula>3</formula>
    </cfRule>
    <cfRule type="cellIs" dxfId="3" priority="3" operator="greaterThan">
      <formula>3</formula>
    </cfRule>
  </conditionalFormatting>
  <conditionalFormatting sqref="L8:P8">
    <cfRule type="containsBlanks" dxfId="2" priority="7" stopIfTrue="1">
      <formula>LEN(TRIM(L8))=0</formula>
    </cfRule>
    <cfRule type="cellIs" dxfId="1" priority="8" stopIfTrue="1" operator="lessThanOrEqual">
      <formula>3</formula>
    </cfRule>
    <cfRule type="cellIs" dxfId="0" priority="9" operator="greaterThan">
      <formula>3</formula>
    </cfRule>
  </conditionalFormatting>
  <dataValidations count="1">
    <dataValidation type="list" allowBlank="1" showInputMessage="1" showErrorMessage="1" sqref="IR1 WVD983042 WLH983042 WBL983042 VRP983042 VHT983042 UXX983042 UOB983042 UEF983042 TUJ983042 TKN983042 TAR983042 SQV983042 SGZ983042 RXD983042 RNH983042 RDL983042 QTP983042 QJT983042 PZX983042 PQB983042 PGF983042 OWJ983042 OMN983042 OCR983042 NSV983042 NIZ983042 MZD983042 MPH983042 MFL983042 LVP983042 LLT983042 LBX983042 KSB983042 KIF983042 JYJ983042 JON983042 JER983042 IUV983042 IKZ983042 IBD983042 HRH983042 HHL983042 GXP983042 GNT983042 GDX983042 FUB983042 FKF983042 FAJ983042 EQN983042 EGR983042 DWV983042 DMZ983042 DDD983042 CTH983042 CJL983042 BZP983042 BPT983042 BFX983042 AWB983042 AMF983042 ACJ983042 SN983042 IR983042 WVD917506 WLH917506 WBL917506 VRP917506 VHT917506 UXX917506 UOB917506 UEF917506 TUJ917506 TKN917506 TAR917506 SQV917506 SGZ917506 RXD917506 RNH917506 RDL917506 QTP917506 QJT917506 PZX917506 PQB917506 PGF917506 OWJ917506 OMN917506 OCR917506 NSV917506 NIZ917506 MZD917506 MPH917506 MFL917506 LVP917506 LLT917506 LBX917506 KSB917506 KIF917506 JYJ917506 JON917506 JER917506 IUV917506 IKZ917506 IBD917506 HRH917506 HHL917506 GXP917506 GNT917506 GDX917506 FUB917506 FKF917506 FAJ917506 EQN917506 EGR917506 DWV917506 DMZ917506 DDD917506 CTH917506 CJL917506 BZP917506 BPT917506 BFX917506 AWB917506 AMF917506 ACJ917506 SN917506 IR917506 WVD851970 WLH851970 WBL851970 VRP851970 VHT851970 UXX851970 UOB851970 UEF851970 TUJ851970 TKN851970 TAR851970 SQV851970 SGZ851970 RXD851970 RNH851970 RDL851970 QTP851970 QJT851970 PZX851970 PQB851970 PGF851970 OWJ851970 OMN851970 OCR851970 NSV851970 NIZ851970 MZD851970 MPH851970 MFL851970 LVP851970 LLT851970 LBX851970 KSB851970 KIF851970 JYJ851970 JON851970 JER851970 IUV851970 IKZ851970 IBD851970 HRH851970 HHL851970 GXP851970 GNT851970 GDX851970 FUB851970 FKF851970 FAJ851970 EQN851970 EGR851970 DWV851970 DMZ851970 DDD851970 CTH851970 CJL851970 BZP851970 BPT851970 BFX851970 AWB851970 AMF851970 ACJ851970 SN851970 IR851970 WVD786434 WLH786434 WBL786434 VRP786434 VHT786434 UXX786434 UOB786434 UEF786434 TUJ786434 TKN786434 TAR786434 SQV786434 SGZ786434 RXD786434 RNH786434 RDL786434 QTP786434 QJT786434 PZX786434 PQB786434 PGF786434 OWJ786434 OMN786434 OCR786434 NSV786434 NIZ786434 MZD786434 MPH786434 MFL786434 LVP786434 LLT786434 LBX786434 KSB786434 KIF786434 JYJ786434 JON786434 JER786434 IUV786434 IKZ786434 IBD786434 HRH786434 HHL786434 GXP786434 GNT786434 GDX786434 FUB786434 FKF786434 FAJ786434 EQN786434 EGR786434 DWV786434 DMZ786434 DDD786434 CTH786434 CJL786434 BZP786434 BPT786434 BFX786434 AWB786434 AMF786434 ACJ786434 SN786434 IR786434 WVD720898 WLH720898 WBL720898 VRP720898 VHT720898 UXX720898 UOB720898 UEF720898 TUJ720898 TKN720898 TAR720898 SQV720898 SGZ720898 RXD720898 RNH720898 RDL720898 QTP720898 QJT720898 PZX720898 PQB720898 PGF720898 OWJ720898 OMN720898 OCR720898 NSV720898 NIZ720898 MZD720898 MPH720898 MFL720898 LVP720898 LLT720898 LBX720898 KSB720898 KIF720898 JYJ720898 JON720898 JER720898 IUV720898 IKZ720898 IBD720898 HRH720898 HHL720898 GXP720898 GNT720898 GDX720898 FUB720898 FKF720898 FAJ720898 EQN720898 EGR720898 DWV720898 DMZ720898 DDD720898 CTH720898 CJL720898 BZP720898 BPT720898 BFX720898 AWB720898 AMF720898 ACJ720898 SN720898 IR720898 WVD655362 WLH655362 WBL655362 VRP655362 VHT655362 UXX655362 UOB655362 UEF655362 TUJ655362 TKN655362 TAR655362 SQV655362 SGZ655362 RXD655362 RNH655362 RDL655362 QTP655362 QJT655362 PZX655362 PQB655362 PGF655362 OWJ655362 OMN655362 OCR655362 NSV655362 NIZ655362 MZD655362 MPH655362 MFL655362 LVP655362 LLT655362 LBX655362 KSB655362 KIF655362 JYJ655362 JON655362 JER655362 IUV655362 IKZ655362 IBD655362 HRH655362 HHL655362 GXP655362 GNT655362 GDX655362 FUB655362 FKF655362 FAJ655362 EQN655362 EGR655362 DWV655362 DMZ655362 DDD655362 CTH655362 CJL655362 BZP655362 BPT655362 BFX655362 AWB655362 AMF655362 ACJ655362 SN655362 IR655362 WVD589826 WLH589826 WBL589826 VRP589826 VHT589826 UXX589826 UOB589826 UEF589826 TUJ589826 TKN589826 TAR589826 SQV589826 SGZ589826 RXD589826 RNH589826 RDL589826 QTP589826 QJT589826 PZX589826 PQB589826 PGF589826 OWJ589826 OMN589826 OCR589826 NSV589826 NIZ589826 MZD589826 MPH589826 MFL589826 LVP589826 LLT589826 LBX589826 KSB589826 KIF589826 JYJ589826 JON589826 JER589826 IUV589826 IKZ589826 IBD589826 HRH589826 HHL589826 GXP589826 GNT589826 GDX589826 FUB589826 FKF589826 FAJ589826 EQN589826 EGR589826 DWV589826 DMZ589826 DDD589826 CTH589826 CJL589826 BZP589826 BPT589826 BFX589826 AWB589826 AMF589826 ACJ589826 SN589826 IR589826 WVD524290 WLH524290 WBL524290 VRP524290 VHT524290 UXX524290 UOB524290 UEF524290 TUJ524290 TKN524290 TAR524290 SQV524290 SGZ524290 RXD524290 RNH524290 RDL524290 QTP524290 QJT524290 PZX524290 PQB524290 PGF524290 OWJ524290 OMN524290 OCR524290 NSV524290 NIZ524290 MZD524290 MPH524290 MFL524290 LVP524290 LLT524290 LBX524290 KSB524290 KIF524290 JYJ524290 JON524290 JER524290 IUV524290 IKZ524290 IBD524290 HRH524290 HHL524290 GXP524290 GNT524290 GDX524290 FUB524290 FKF524290 FAJ524290 EQN524290 EGR524290 DWV524290 DMZ524290 DDD524290 CTH524290 CJL524290 BZP524290 BPT524290 BFX524290 AWB524290 AMF524290 ACJ524290 SN524290 IR524290 WVD458754 WLH458754 WBL458754 VRP458754 VHT458754 UXX458754 UOB458754 UEF458754 TUJ458754 TKN458754 TAR458754 SQV458754 SGZ458754 RXD458754 RNH458754 RDL458754 QTP458754 QJT458754 PZX458754 PQB458754 PGF458754 OWJ458754 OMN458754 OCR458754 NSV458754 NIZ458754 MZD458754 MPH458754 MFL458754 LVP458754 LLT458754 LBX458754 KSB458754 KIF458754 JYJ458754 JON458754 JER458754 IUV458754 IKZ458754 IBD458754 HRH458754 HHL458754 GXP458754 GNT458754 GDX458754 FUB458754 FKF458754 FAJ458754 EQN458754 EGR458754 DWV458754 DMZ458754 DDD458754 CTH458754 CJL458754 BZP458754 BPT458754 BFX458754 AWB458754 AMF458754 ACJ458754 SN458754 IR458754 WVD393218 WLH393218 WBL393218 VRP393218 VHT393218 UXX393218 UOB393218 UEF393218 TUJ393218 TKN393218 TAR393218 SQV393218 SGZ393218 RXD393218 RNH393218 RDL393218 QTP393218 QJT393218 PZX393218 PQB393218 PGF393218 OWJ393218 OMN393218 OCR393218 NSV393218 NIZ393218 MZD393218 MPH393218 MFL393218 LVP393218 LLT393218 LBX393218 KSB393218 KIF393218 JYJ393218 JON393218 JER393218 IUV393218 IKZ393218 IBD393218 HRH393218 HHL393218 GXP393218 GNT393218 GDX393218 FUB393218 FKF393218 FAJ393218 EQN393218 EGR393218 DWV393218 DMZ393218 DDD393218 CTH393218 CJL393218 BZP393218 BPT393218 BFX393218 AWB393218 AMF393218 ACJ393218 SN393218 IR393218 WVD327682 WLH327682 WBL327682 VRP327682 VHT327682 UXX327682 UOB327682 UEF327682 TUJ327682 TKN327682 TAR327682 SQV327682 SGZ327682 RXD327682 RNH327682 RDL327682 QTP327682 QJT327682 PZX327682 PQB327682 PGF327682 OWJ327682 OMN327682 OCR327682 NSV327682 NIZ327682 MZD327682 MPH327682 MFL327682 LVP327682 LLT327682 LBX327682 KSB327682 KIF327682 JYJ327682 JON327682 JER327682 IUV327682 IKZ327682 IBD327682 HRH327682 HHL327682 GXP327682 GNT327682 GDX327682 FUB327682 FKF327682 FAJ327682 EQN327682 EGR327682 DWV327682 DMZ327682 DDD327682 CTH327682 CJL327682 BZP327682 BPT327682 BFX327682 AWB327682 AMF327682 ACJ327682 SN327682 IR327682 WVD262146 WLH262146 WBL262146 VRP262146 VHT262146 UXX262146 UOB262146 UEF262146 TUJ262146 TKN262146 TAR262146 SQV262146 SGZ262146 RXD262146 RNH262146 RDL262146 QTP262146 QJT262146 PZX262146 PQB262146 PGF262146 OWJ262146 OMN262146 OCR262146 NSV262146 NIZ262146 MZD262146 MPH262146 MFL262146 LVP262146 LLT262146 LBX262146 KSB262146 KIF262146 JYJ262146 JON262146 JER262146 IUV262146 IKZ262146 IBD262146 HRH262146 HHL262146 GXP262146 GNT262146 GDX262146 FUB262146 FKF262146 FAJ262146 EQN262146 EGR262146 DWV262146 DMZ262146 DDD262146 CTH262146 CJL262146 BZP262146 BPT262146 BFX262146 AWB262146 AMF262146 ACJ262146 SN262146 IR262146 WVD196610 WLH196610 WBL196610 VRP196610 VHT196610 UXX196610 UOB196610 UEF196610 TUJ196610 TKN196610 TAR196610 SQV196610 SGZ196610 RXD196610 RNH196610 RDL196610 QTP196610 QJT196610 PZX196610 PQB196610 PGF196610 OWJ196610 OMN196610 OCR196610 NSV196610 NIZ196610 MZD196610 MPH196610 MFL196610 LVP196610 LLT196610 LBX196610 KSB196610 KIF196610 JYJ196610 JON196610 JER196610 IUV196610 IKZ196610 IBD196610 HRH196610 HHL196610 GXP196610 GNT196610 GDX196610 FUB196610 FKF196610 FAJ196610 EQN196610 EGR196610 DWV196610 DMZ196610 DDD196610 CTH196610 CJL196610 BZP196610 BPT196610 BFX196610 AWB196610 AMF196610 ACJ196610 SN196610 IR196610 WVD131074 WLH131074 WBL131074 VRP131074 VHT131074 UXX131074 UOB131074 UEF131074 TUJ131074 TKN131074 TAR131074 SQV131074 SGZ131074 RXD131074 RNH131074 RDL131074 QTP131074 QJT131074 PZX131074 PQB131074 PGF131074 OWJ131074 OMN131074 OCR131074 NSV131074 NIZ131074 MZD131074 MPH131074 MFL131074 LVP131074 LLT131074 LBX131074 KSB131074 KIF131074 JYJ131074 JON131074 JER131074 IUV131074 IKZ131074 IBD131074 HRH131074 HHL131074 GXP131074 GNT131074 GDX131074 FUB131074 FKF131074 FAJ131074 EQN131074 EGR131074 DWV131074 DMZ131074 DDD131074 CTH131074 CJL131074 BZP131074 BPT131074 BFX131074 AWB131074 AMF131074 ACJ131074 SN131074 IR131074 WVD65538 WLH65538 WBL65538 VRP65538 VHT65538 UXX65538 UOB65538 UEF65538 TUJ65538 TKN65538 TAR65538 SQV65538 SGZ65538 RXD65538 RNH65538 RDL65538 QTP65538 QJT65538 PZX65538 PQB65538 PGF65538 OWJ65538 OMN65538 OCR65538 NSV65538 NIZ65538 MZD65538 MPH65538 MFL65538 LVP65538 LLT65538 LBX65538 KSB65538 KIF65538 JYJ65538 JON65538 JER65538 IUV65538 IKZ65538 IBD65538 HRH65538 HHL65538 GXP65538 GNT65538 GDX65538 FUB65538 FKF65538 FAJ65538 EQN65538 EGR65538 DWV65538 DMZ65538 DDD65538 CTH65538 CJL65538 BZP65538 BPT65538 BFX65538 AWB65538 AMF65538 ACJ65538 SN65538 IR65538 WVD1 WLH1 WBL1 VRP1 VHT1 UXX1 UOB1 UEF1 TUJ1 TKN1 TAR1 SQV1 SGZ1 RXD1 RNH1 RDL1 QTP1 QJT1 PZX1 PQB1 PGF1 OWJ1 OMN1 OCR1 NSV1 NIZ1 MZD1 MPH1 MFL1 LVP1 LLT1 LBX1 KSB1 KIF1 JYJ1 JON1 JER1 IUV1 IKZ1 IBD1 HRH1 HHL1 GXP1 GNT1 GDX1 FUB1 FKF1 FAJ1 EQN1 EGR1 DWV1 DMZ1 DDD1 CTH1 CJL1 BZP1 BPT1 BFX1 AWB1 AMF1 ACJ1 SN1" xr:uid="{CF48779E-6E16-DE44-9C58-6774D00CF92E}">
      <formula1>$G$6:$P$6</formula1>
    </dataValidation>
  </dataValidations>
  <hyperlinks>
    <hyperlink ref="C28" location="FACTURACION!A1" display="FACTURACION" xr:uid="{73695739-1D77-314A-9917-E77C8CCF1465}"/>
    <hyperlink ref="C35" location="CARTERA!A1" display="CARTERA" xr:uid="{887627BD-9CF6-A84A-87EA-BB73C3E1A6EE}"/>
    <hyperlink ref="C40" location="'PASIVO - BALANCE- ESTADO R'!A1" display="BALANCE" xr:uid="{9A510D79-03DE-3245-BA5B-7E61CF24B0D5}"/>
    <hyperlink ref="C36" location="'PASIVO - BALANCE- ESTADO R'!A1" display="PASIVO " xr:uid="{7EABF1C5-8C47-6D45-9753-42E7C398A7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BABEE-6630-6449-90DD-BD592BA76FCE}">
  <dimension ref="A1"/>
  <sheetViews>
    <sheetView showGridLines="0" topLeftCell="A4" zoomScale="140" workbookViewId="0">
      <selection activeCell="N65" sqref="N65"/>
    </sheetView>
  </sheetViews>
  <sheetFormatPr baseColWidth="10" defaultRowHeight="16" x14ac:dyDescent="0.2"/>
  <cols>
    <col min="1" max="16384" width="10.83203125" style="69"/>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296B-F817-1B46-9B99-601E77967959}">
  <dimension ref="A1"/>
  <sheetViews>
    <sheetView workbookViewId="0">
      <selection activeCell="P21" sqref="P21"/>
    </sheetView>
  </sheetViews>
  <sheetFormatPr baseColWidth="10" defaultRowHeight="16" x14ac:dyDescent="0.2"/>
  <cols>
    <col min="1" max="16384" width="10.83203125" style="69"/>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74969-1664-D24C-B7A0-E7B0484D1F13}">
  <dimension ref="A1:T45"/>
  <sheetViews>
    <sheetView showGridLines="0" zoomScale="150" workbookViewId="0">
      <selection activeCell="P21" sqref="P21"/>
    </sheetView>
  </sheetViews>
  <sheetFormatPr baseColWidth="10" defaultRowHeight="16" x14ac:dyDescent="0.2"/>
  <sheetData>
    <row r="1" spans="1:20" x14ac:dyDescent="0.2">
      <c r="A1" s="101"/>
      <c r="B1" s="101"/>
      <c r="C1" s="101"/>
      <c r="D1" s="101"/>
      <c r="E1" s="101"/>
      <c r="F1" s="101"/>
      <c r="G1" s="101"/>
      <c r="H1" s="101"/>
      <c r="I1" s="101"/>
      <c r="J1" s="101"/>
      <c r="K1" s="101"/>
      <c r="L1" s="101"/>
      <c r="M1" s="101"/>
      <c r="N1" s="101"/>
      <c r="O1" s="101"/>
      <c r="P1" s="101"/>
      <c r="Q1" s="101"/>
      <c r="R1" s="101"/>
      <c r="S1" s="101"/>
      <c r="T1" s="101"/>
    </row>
    <row r="2" spans="1:20" x14ac:dyDescent="0.2">
      <c r="A2" s="101"/>
      <c r="B2" s="101"/>
      <c r="C2" s="101"/>
      <c r="D2" s="101"/>
      <c r="E2" s="101"/>
      <c r="F2" s="101"/>
      <c r="G2" s="101"/>
      <c r="H2" s="101"/>
      <c r="I2" s="101"/>
      <c r="J2" s="101"/>
      <c r="K2" s="101"/>
      <c r="L2" s="101"/>
      <c r="M2" s="101"/>
      <c r="N2" s="101"/>
      <c r="O2" s="101"/>
      <c r="P2" s="101"/>
      <c r="Q2" s="101"/>
      <c r="R2" s="101"/>
      <c r="S2" s="101"/>
      <c r="T2" s="101"/>
    </row>
    <row r="3" spans="1:20" x14ac:dyDescent="0.2">
      <c r="A3" s="101"/>
      <c r="B3" s="101"/>
      <c r="C3" s="101"/>
      <c r="D3" s="101"/>
      <c r="E3" s="101"/>
      <c r="F3" s="101"/>
      <c r="G3" s="101"/>
      <c r="H3" s="101"/>
      <c r="I3" s="101"/>
      <c r="J3" s="101"/>
      <c r="K3" s="101"/>
      <c r="L3" s="101"/>
      <c r="M3" s="101"/>
      <c r="N3" s="101"/>
      <c r="O3" s="101"/>
      <c r="P3" s="101"/>
      <c r="Q3" s="101"/>
      <c r="R3" s="101"/>
      <c r="S3" s="101"/>
      <c r="T3" s="101"/>
    </row>
    <row r="4" spans="1:20" x14ac:dyDescent="0.2">
      <c r="A4" s="101"/>
      <c r="B4" s="101"/>
      <c r="C4" s="101"/>
      <c r="D4" s="101"/>
      <c r="E4" s="101"/>
      <c r="F4" s="101"/>
      <c r="G4" s="101"/>
      <c r="H4" s="101"/>
      <c r="I4" s="101"/>
      <c r="J4" s="101"/>
      <c r="K4" s="101"/>
      <c r="L4" s="101"/>
      <c r="M4" s="101"/>
      <c r="N4" s="101"/>
      <c r="O4" s="101"/>
      <c r="P4" s="101"/>
      <c r="Q4" s="101"/>
      <c r="R4" s="101"/>
      <c r="S4" s="101"/>
      <c r="T4" s="101"/>
    </row>
    <row r="5" spans="1:20" x14ac:dyDescent="0.2">
      <c r="A5" s="101"/>
      <c r="B5" s="101"/>
      <c r="C5" s="101"/>
      <c r="D5" s="101"/>
      <c r="E5" s="101"/>
      <c r="F5" s="101"/>
      <c r="G5" s="101"/>
      <c r="H5" s="101"/>
      <c r="I5" s="101"/>
      <c r="J5" s="101"/>
      <c r="K5" s="101"/>
      <c r="L5" s="101"/>
      <c r="M5" s="101"/>
      <c r="N5" s="101"/>
      <c r="O5" s="101"/>
      <c r="P5" s="101"/>
      <c r="Q5" s="101"/>
      <c r="R5" s="101"/>
      <c r="S5" s="101"/>
      <c r="T5" s="101"/>
    </row>
    <row r="6" spans="1:20" x14ac:dyDescent="0.2">
      <c r="A6" s="101"/>
      <c r="B6" s="101"/>
      <c r="C6" s="101"/>
      <c r="D6" s="101"/>
      <c r="E6" s="101"/>
      <c r="F6" s="101"/>
      <c r="G6" s="101"/>
      <c r="H6" s="101"/>
      <c r="I6" s="101"/>
      <c r="J6" s="101"/>
      <c r="K6" s="101"/>
      <c r="L6" s="101"/>
      <c r="M6" s="101"/>
      <c r="N6" s="101"/>
      <c r="O6" s="101"/>
      <c r="P6" s="101"/>
      <c r="Q6" s="101"/>
      <c r="R6" s="101"/>
      <c r="S6" s="101"/>
      <c r="T6" s="101"/>
    </row>
    <row r="7" spans="1:20" x14ac:dyDescent="0.2">
      <c r="A7" s="101"/>
      <c r="B7" s="101"/>
      <c r="C7" s="101"/>
      <c r="D7" s="101"/>
      <c r="E7" s="101"/>
      <c r="F7" s="101"/>
      <c r="G7" s="101"/>
      <c r="H7" s="101"/>
      <c r="I7" s="101"/>
      <c r="J7" s="101"/>
      <c r="K7" s="101"/>
      <c r="L7" s="101"/>
      <c r="M7" s="101"/>
      <c r="N7" s="101"/>
      <c r="O7" s="101"/>
      <c r="P7" s="101"/>
      <c r="Q7" s="101"/>
      <c r="R7" s="101"/>
      <c r="S7" s="101"/>
      <c r="T7" s="101"/>
    </row>
    <row r="8" spans="1:20" x14ac:dyDescent="0.2">
      <c r="A8" s="101"/>
      <c r="B8" s="101"/>
      <c r="C8" s="101"/>
      <c r="D8" s="101"/>
      <c r="E8" s="101"/>
      <c r="F8" s="101"/>
      <c r="G8" s="101"/>
      <c r="H8" s="101"/>
      <c r="I8" s="101"/>
      <c r="J8" s="101"/>
      <c r="K8" s="101"/>
      <c r="L8" s="101"/>
      <c r="M8" s="101"/>
      <c r="N8" s="101"/>
      <c r="O8" s="101"/>
      <c r="P8" s="101"/>
      <c r="Q8" s="101"/>
      <c r="R8" s="101"/>
      <c r="S8" s="101"/>
      <c r="T8" s="101"/>
    </row>
    <row r="9" spans="1:20" x14ac:dyDescent="0.2">
      <c r="A9" s="101"/>
      <c r="B9" s="101"/>
      <c r="C9" s="101"/>
      <c r="D9" s="101"/>
      <c r="E9" s="101"/>
      <c r="F9" s="101"/>
      <c r="G9" s="101"/>
      <c r="H9" s="101"/>
      <c r="I9" s="101"/>
      <c r="J9" s="101"/>
      <c r="K9" s="101"/>
      <c r="L9" s="101"/>
      <c r="M9" s="101"/>
      <c r="N9" s="101"/>
      <c r="O9" s="101"/>
      <c r="P9" s="101"/>
      <c r="Q9" s="101"/>
      <c r="R9" s="101"/>
      <c r="S9" s="101"/>
      <c r="T9" s="101"/>
    </row>
    <row r="10" spans="1:20" x14ac:dyDescent="0.2">
      <c r="A10" s="101"/>
      <c r="B10" s="101"/>
      <c r="C10" s="101"/>
      <c r="D10" s="101"/>
      <c r="E10" s="101"/>
      <c r="F10" s="101"/>
      <c r="G10" s="101"/>
      <c r="H10" s="101"/>
      <c r="I10" s="101"/>
      <c r="J10" s="101"/>
      <c r="K10" s="101"/>
      <c r="L10" s="101"/>
      <c r="M10" s="101"/>
      <c r="N10" s="101"/>
      <c r="O10" s="101"/>
      <c r="P10" s="101"/>
      <c r="Q10" s="101"/>
      <c r="R10" s="101"/>
      <c r="S10" s="101"/>
      <c r="T10" s="101"/>
    </row>
    <row r="11" spans="1:20" x14ac:dyDescent="0.2">
      <c r="A11" s="101"/>
      <c r="B11" s="101"/>
      <c r="C11" s="101"/>
      <c r="D11" s="101"/>
      <c r="E11" s="101"/>
      <c r="F11" s="101"/>
      <c r="G11" s="101"/>
      <c r="H11" s="101"/>
      <c r="I11" s="101"/>
      <c r="J11" s="101"/>
      <c r="K11" s="101"/>
      <c r="L11" s="101"/>
      <c r="M11" s="101"/>
      <c r="N11" s="101"/>
      <c r="O11" s="101"/>
      <c r="P11" s="101"/>
      <c r="Q11" s="101"/>
      <c r="R11" s="101"/>
      <c r="S11" s="101"/>
      <c r="T11" s="101"/>
    </row>
    <row r="12" spans="1:20" x14ac:dyDescent="0.2">
      <c r="A12" s="101"/>
      <c r="B12" s="101"/>
      <c r="C12" s="101"/>
      <c r="D12" s="101"/>
      <c r="E12" s="101"/>
      <c r="F12" s="101"/>
      <c r="G12" s="101"/>
      <c r="H12" s="101"/>
      <c r="I12" s="101"/>
      <c r="J12" s="101"/>
      <c r="K12" s="101"/>
      <c r="L12" s="101"/>
      <c r="M12" s="101"/>
      <c r="N12" s="101"/>
      <c r="O12" s="101"/>
      <c r="P12" s="101"/>
      <c r="Q12" s="101"/>
      <c r="R12" s="101"/>
      <c r="S12" s="101"/>
      <c r="T12" s="101"/>
    </row>
    <row r="13" spans="1:20" x14ac:dyDescent="0.2">
      <c r="A13" s="101"/>
      <c r="B13" s="101"/>
      <c r="C13" s="101"/>
      <c r="D13" s="101"/>
      <c r="E13" s="101"/>
      <c r="F13" s="101"/>
      <c r="G13" s="101"/>
      <c r="H13" s="101"/>
      <c r="I13" s="101"/>
      <c r="J13" s="101"/>
      <c r="K13" s="101"/>
      <c r="L13" s="101"/>
      <c r="M13" s="101"/>
      <c r="N13" s="101"/>
      <c r="O13" s="101"/>
      <c r="P13" s="101"/>
      <c r="Q13" s="101"/>
      <c r="R13" s="101"/>
      <c r="S13" s="101"/>
      <c r="T13" s="101"/>
    </row>
    <row r="14" spans="1:20" x14ac:dyDescent="0.2">
      <c r="A14" s="101"/>
      <c r="B14" s="101"/>
      <c r="C14" s="101"/>
      <c r="D14" s="101"/>
      <c r="E14" s="101"/>
      <c r="F14" s="101"/>
      <c r="G14" s="101"/>
      <c r="H14" s="101"/>
      <c r="I14" s="101"/>
      <c r="J14" s="101"/>
      <c r="K14" s="101"/>
      <c r="L14" s="101"/>
      <c r="M14" s="101"/>
      <c r="N14" s="101"/>
      <c r="O14" s="101"/>
      <c r="P14" s="101"/>
      <c r="Q14" s="101"/>
      <c r="R14" s="101"/>
      <c r="S14" s="101"/>
      <c r="T14" s="101"/>
    </row>
    <row r="15" spans="1:20" x14ac:dyDescent="0.2">
      <c r="A15" s="101"/>
      <c r="B15" s="101"/>
      <c r="C15" s="101"/>
      <c r="D15" s="101"/>
      <c r="E15" s="101"/>
      <c r="F15" s="101"/>
      <c r="G15" s="101"/>
      <c r="H15" s="101"/>
      <c r="I15" s="101"/>
      <c r="J15" s="101"/>
      <c r="K15" s="101"/>
      <c r="L15" s="101"/>
      <c r="M15" s="101"/>
      <c r="N15" s="101"/>
      <c r="O15" s="101"/>
      <c r="P15" s="101"/>
      <c r="Q15" s="101"/>
      <c r="R15" s="101"/>
      <c r="S15" s="101"/>
      <c r="T15" s="101"/>
    </row>
    <row r="16" spans="1:20" x14ac:dyDescent="0.2">
      <c r="A16" s="101"/>
      <c r="B16" s="101"/>
      <c r="C16" s="101"/>
      <c r="D16" s="101"/>
      <c r="E16" s="101"/>
      <c r="F16" s="101"/>
      <c r="G16" s="101"/>
      <c r="H16" s="101"/>
      <c r="I16" s="101"/>
      <c r="J16" s="101"/>
      <c r="K16" s="101"/>
      <c r="L16" s="101"/>
      <c r="M16" s="101"/>
      <c r="N16" s="101"/>
      <c r="O16" s="101"/>
      <c r="P16" s="101"/>
      <c r="Q16" s="101"/>
      <c r="R16" s="101"/>
      <c r="S16" s="101"/>
      <c r="T16" s="101"/>
    </row>
    <row r="17" spans="1:20" x14ac:dyDescent="0.2">
      <c r="A17" s="101"/>
      <c r="B17" s="101"/>
      <c r="C17" s="101"/>
      <c r="D17" s="101"/>
      <c r="E17" s="101"/>
      <c r="F17" s="101"/>
      <c r="G17" s="101"/>
      <c r="H17" s="101"/>
      <c r="I17" s="101"/>
      <c r="J17" s="101"/>
      <c r="K17" s="101"/>
      <c r="L17" s="101"/>
      <c r="M17" s="101"/>
      <c r="N17" s="101"/>
      <c r="O17" s="101"/>
      <c r="P17" s="101"/>
      <c r="Q17" s="101"/>
      <c r="R17" s="101"/>
      <c r="S17" s="101"/>
      <c r="T17" s="101"/>
    </row>
    <row r="18" spans="1:20" x14ac:dyDescent="0.2">
      <c r="A18" s="101"/>
      <c r="B18" s="101"/>
      <c r="C18" s="101"/>
      <c r="D18" s="101"/>
      <c r="E18" s="101"/>
      <c r="F18" s="101"/>
      <c r="G18" s="101"/>
      <c r="H18" s="101"/>
      <c r="I18" s="101"/>
      <c r="J18" s="101"/>
      <c r="K18" s="101"/>
      <c r="L18" s="101"/>
      <c r="M18" s="101"/>
      <c r="N18" s="101"/>
      <c r="O18" s="101"/>
      <c r="P18" s="101"/>
      <c r="Q18" s="101"/>
      <c r="R18" s="101"/>
      <c r="S18" s="101"/>
      <c r="T18" s="101"/>
    </row>
    <row r="19" spans="1:20" x14ac:dyDescent="0.2">
      <c r="A19" s="101"/>
      <c r="B19" s="101"/>
      <c r="C19" s="101"/>
      <c r="D19" s="101"/>
      <c r="E19" s="101"/>
      <c r="F19" s="101"/>
      <c r="G19" s="101"/>
      <c r="H19" s="101"/>
      <c r="I19" s="101"/>
      <c r="J19" s="101"/>
      <c r="K19" s="101"/>
      <c r="L19" s="101"/>
      <c r="M19" s="101"/>
      <c r="N19" s="101"/>
      <c r="O19" s="101"/>
      <c r="P19" s="101"/>
      <c r="Q19" s="101"/>
      <c r="R19" s="101"/>
      <c r="S19" s="101"/>
      <c r="T19" s="101"/>
    </row>
    <row r="20" spans="1:20" x14ac:dyDescent="0.2">
      <c r="A20" s="101"/>
      <c r="B20" s="101"/>
      <c r="C20" s="101"/>
      <c r="D20" s="101"/>
      <c r="E20" s="101"/>
      <c r="F20" s="101"/>
      <c r="G20" s="101"/>
      <c r="H20" s="101"/>
      <c r="I20" s="101"/>
      <c r="J20" s="101"/>
      <c r="K20" s="101"/>
      <c r="L20" s="101"/>
      <c r="M20" s="101"/>
      <c r="N20" s="101"/>
      <c r="O20" s="101"/>
      <c r="P20" s="101"/>
      <c r="Q20" s="101"/>
      <c r="R20" s="101"/>
      <c r="S20" s="101"/>
      <c r="T20" s="101"/>
    </row>
    <row r="21" spans="1:20" x14ac:dyDescent="0.2">
      <c r="A21" s="101"/>
      <c r="B21" s="101"/>
      <c r="C21" s="101"/>
      <c r="D21" s="101"/>
      <c r="E21" s="101"/>
      <c r="F21" s="101"/>
      <c r="G21" s="101"/>
      <c r="H21" s="101"/>
      <c r="I21" s="101"/>
      <c r="J21" s="101"/>
      <c r="K21" s="101"/>
      <c r="L21" s="101"/>
      <c r="M21" s="101"/>
      <c r="N21" s="101"/>
      <c r="O21" s="101"/>
      <c r="P21" s="101"/>
      <c r="Q21" s="101"/>
      <c r="R21" s="101"/>
      <c r="S21" s="101"/>
      <c r="T21" s="101"/>
    </row>
    <row r="22" spans="1:20" x14ac:dyDescent="0.2">
      <c r="A22" s="101"/>
      <c r="B22" s="101"/>
      <c r="C22" s="101"/>
      <c r="D22" s="101"/>
      <c r="E22" s="101"/>
      <c r="F22" s="101"/>
      <c r="G22" s="101"/>
      <c r="H22" s="101"/>
      <c r="I22" s="101"/>
      <c r="J22" s="101"/>
      <c r="K22" s="101"/>
      <c r="L22" s="101"/>
      <c r="M22" s="101"/>
      <c r="N22" s="101"/>
      <c r="O22" s="101"/>
      <c r="P22" s="101"/>
      <c r="Q22" s="101"/>
      <c r="R22" s="101"/>
      <c r="S22" s="101"/>
      <c r="T22" s="101"/>
    </row>
    <row r="23" spans="1:20" x14ac:dyDescent="0.2">
      <c r="A23" s="101"/>
      <c r="B23" s="101"/>
      <c r="C23" s="101"/>
      <c r="D23" s="101"/>
      <c r="E23" s="101"/>
      <c r="F23" s="101"/>
      <c r="G23" s="101"/>
      <c r="H23" s="101"/>
      <c r="I23" s="101"/>
      <c r="J23" s="101"/>
      <c r="K23" s="101"/>
      <c r="L23" s="101"/>
      <c r="M23" s="101"/>
      <c r="N23" s="101"/>
      <c r="O23" s="101"/>
      <c r="P23" s="101"/>
      <c r="Q23" s="101"/>
      <c r="R23" s="101"/>
      <c r="S23" s="101"/>
      <c r="T23" s="101"/>
    </row>
    <row r="24" spans="1:20" x14ac:dyDescent="0.2">
      <c r="A24" s="101"/>
      <c r="B24" s="101"/>
      <c r="C24" s="101"/>
      <c r="D24" s="101"/>
      <c r="E24" s="101"/>
      <c r="F24" s="101"/>
      <c r="G24" s="101"/>
      <c r="H24" s="101"/>
      <c r="I24" s="101"/>
      <c r="J24" s="101"/>
      <c r="K24" s="101"/>
      <c r="L24" s="101"/>
      <c r="M24" s="101"/>
      <c r="N24" s="101"/>
      <c r="O24" s="101"/>
      <c r="P24" s="101"/>
      <c r="Q24" s="101"/>
      <c r="R24" s="101"/>
      <c r="S24" s="101"/>
      <c r="T24" s="101"/>
    </row>
    <row r="25" spans="1:20" x14ac:dyDescent="0.2">
      <c r="A25" s="101"/>
      <c r="B25" s="101"/>
      <c r="C25" s="101"/>
      <c r="D25" s="101"/>
      <c r="E25" s="101"/>
      <c r="F25" s="101"/>
      <c r="G25" s="101"/>
      <c r="H25" s="101"/>
      <c r="I25" s="101"/>
      <c r="J25" s="101"/>
      <c r="K25" s="101"/>
      <c r="L25" s="101"/>
      <c r="M25" s="101"/>
      <c r="N25" s="101"/>
      <c r="O25" s="101"/>
      <c r="P25" s="101"/>
      <c r="Q25" s="101"/>
      <c r="R25" s="101"/>
      <c r="S25" s="101"/>
      <c r="T25" s="101"/>
    </row>
    <row r="26" spans="1:20" x14ac:dyDescent="0.2">
      <c r="A26" s="101"/>
      <c r="B26" s="101"/>
      <c r="C26" s="101"/>
      <c r="D26" s="101"/>
      <c r="E26" s="101"/>
      <c r="F26" s="101"/>
      <c r="G26" s="101"/>
      <c r="H26" s="101"/>
      <c r="I26" s="101"/>
      <c r="J26" s="101"/>
      <c r="K26" s="101"/>
      <c r="L26" s="101"/>
      <c r="M26" s="101"/>
      <c r="N26" s="101"/>
      <c r="O26" s="101"/>
      <c r="P26" s="101"/>
      <c r="Q26" s="101"/>
      <c r="R26" s="101"/>
      <c r="S26" s="101"/>
      <c r="T26" s="101"/>
    </row>
    <row r="27" spans="1:20" x14ac:dyDescent="0.2">
      <c r="A27" s="101"/>
      <c r="B27" s="101"/>
      <c r="C27" s="101"/>
      <c r="D27" s="101"/>
      <c r="E27" s="101"/>
      <c r="F27" s="101"/>
      <c r="G27" s="101"/>
      <c r="H27" s="101"/>
      <c r="I27" s="101"/>
      <c r="J27" s="101"/>
      <c r="K27" s="101"/>
      <c r="L27" s="101"/>
      <c r="M27" s="101"/>
      <c r="N27" s="101"/>
      <c r="O27" s="101"/>
      <c r="P27" s="101"/>
      <c r="Q27" s="101"/>
      <c r="R27" s="101"/>
      <c r="S27" s="101"/>
      <c r="T27" s="101"/>
    </row>
    <row r="28" spans="1:20" x14ac:dyDescent="0.2">
      <c r="A28" s="101"/>
      <c r="B28" s="101"/>
      <c r="C28" s="101"/>
      <c r="D28" s="101"/>
      <c r="E28" s="101"/>
      <c r="F28" s="101"/>
      <c r="G28" s="101"/>
      <c r="H28" s="101"/>
      <c r="I28" s="101"/>
      <c r="J28" s="101"/>
      <c r="K28" s="101"/>
      <c r="L28" s="101"/>
      <c r="M28" s="101"/>
      <c r="N28" s="101"/>
      <c r="O28" s="101"/>
      <c r="P28" s="101"/>
      <c r="Q28" s="101"/>
      <c r="R28" s="101"/>
      <c r="S28" s="101"/>
      <c r="T28" s="101"/>
    </row>
    <row r="29" spans="1:20" x14ac:dyDescent="0.2">
      <c r="A29" s="101"/>
      <c r="B29" s="101"/>
      <c r="C29" s="101"/>
      <c r="D29" s="101"/>
      <c r="E29" s="101"/>
      <c r="F29" s="101"/>
      <c r="G29" s="101"/>
      <c r="H29" s="101"/>
      <c r="I29" s="101"/>
      <c r="J29" s="101"/>
      <c r="K29" s="101"/>
      <c r="L29" s="101"/>
      <c r="M29" s="101"/>
      <c r="N29" s="101"/>
      <c r="O29" s="101"/>
      <c r="P29" s="101"/>
      <c r="Q29" s="101"/>
      <c r="R29" s="101"/>
      <c r="S29" s="101"/>
      <c r="T29" s="101"/>
    </row>
    <row r="30" spans="1:20" x14ac:dyDescent="0.2">
      <c r="A30" s="101"/>
      <c r="B30" s="101"/>
      <c r="C30" s="101"/>
      <c r="D30" s="101"/>
      <c r="E30" s="101"/>
      <c r="F30" s="101"/>
      <c r="G30" s="101"/>
      <c r="H30" s="101"/>
      <c r="I30" s="101"/>
      <c r="J30" s="101"/>
      <c r="K30" s="101"/>
      <c r="L30" s="101"/>
      <c r="M30" s="101"/>
      <c r="N30" s="101"/>
      <c r="O30" s="101"/>
      <c r="P30" s="101"/>
      <c r="Q30" s="101"/>
      <c r="R30" s="101"/>
      <c r="S30" s="101"/>
      <c r="T30" s="101"/>
    </row>
    <row r="31" spans="1:20" x14ac:dyDescent="0.2">
      <c r="A31" s="101"/>
      <c r="B31" s="101"/>
      <c r="C31" s="101"/>
      <c r="D31" s="101"/>
      <c r="E31" s="101"/>
      <c r="F31" s="101"/>
      <c r="G31" s="101"/>
      <c r="H31" s="101"/>
      <c r="I31" s="101"/>
      <c r="J31" s="101"/>
      <c r="K31" s="101"/>
      <c r="L31" s="101"/>
      <c r="M31" s="101"/>
      <c r="N31" s="101"/>
      <c r="O31" s="101"/>
      <c r="P31" s="101"/>
      <c r="Q31" s="101"/>
      <c r="R31" s="101"/>
      <c r="S31" s="101"/>
      <c r="T31" s="101"/>
    </row>
    <row r="32" spans="1:20" x14ac:dyDescent="0.2">
      <c r="A32" s="101"/>
      <c r="B32" s="101"/>
      <c r="C32" s="101"/>
      <c r="D32" s="101"/>
      <c r="E32" s="101"/>
      <c r="F32" s="101"/>
      <c r="G32" s="101"/>
      <c r="H32" s="101"/>
      <c r="I32" s="101"/>
      <c r="J32" s="101"/>
      <c r="K32" s="101"/>
      <c r="L32" s="101"/>
      <c r="M32" s="101"/>
      <c r="N32" s="101"/>
      <c r="O32" s="101"/>
      <c r="P32" s="101"/>
      <c r="Q32" s="101"/>
      <c r="R32" s="101"/>
      <c r="S32" s="101"/>
      <c r="T32" s="101"/>
    </row>
    <row r="33" spans="1:20" x14ac:dyDescent="0.2">
      <c r="A33" s="101"/>
      <c r="B33" s="101"/>
      <c r="C33" s="101"/>
      <c r="D33" s="101"/>
      <c r="E33" s="101"/>
      <c r="F33" s="101"/>
      <c r="G33" s="101"/>
      <c r="H33" s="101"/>
      <c r="I33" s="101"/>
      <c r="J33" s="101"/>
      <c r="K33" s="101"/>
      <c r="L33" s="101"/>
      <c r="M33" s="101"/>
      <c r="N33" s="101"/>
      <c r="O33" s="101"/>
      <c r="P33" s="101"/>
      <c r="Q33" s="101"/>
      <c r="R33" s="101"/>
      <c r="S33" s="101"/>
      <c r="T33" s="101"/>
    </row>
    <row r="34" spans="1:20" x14ac:dyDescent="0.2">
      <c r="A34" s="101"/>
      <c r="B34" s="101"/>
      <c r="C34" s="101"/>
      <c r="D34" s="101"/>
      <c r="E34" s="101"/>
      <c r="F34" s="101"/>
      <c r="G34" s="101"/>
      <c r="H34" s="101"/>
      <c r="I34" s="101"/>
      <c r="J34" s="101"/>
      <c r="K34" s="101"/>
      <c r="L34" s="101"/>
      <c r="M34" s="101"/>
      <c r="N34" s="101"/>
      <c r="O34" s="101"/>
      <c r="P34" s="101"/>
      <c r="Q34" s="101"/>
      <c r="R34" s="101"/>
      <c r="S34" s="101"/>
      <c r="T34" s="101"/>
    </row>
    <row r="35" spans="1:20" x14ac:dyDescent="0.2">
      <c r="A35" s="101"/>
      <c r="B35" s="101"/>
      <c r="C35" s="101"/>
      <c r="D35" s="101"/>
      <c r="E35" s="101"/>
      <c r="F35" s="101"/>
      <c r="G35" s="101"/>
      <c r="H35" s="101"/>
      <c r="I35" s="101"/>
      <c r="J35" s="101"/>
      <c r="K35" s="101"/>
      <c r="L35" s="101"/>
      <c r="M35" s="101"/>
      <c r="N35" s="101"/>
      <c r="O35" s="101"/>
      <c r="P35" s="101"/>
      <c r="Q35" s="101"/>
      <c r="R35" s="101"/>
      <c r="S35" s="101"/>
      <c r="T35" s="101"/>
    </row>
    <row r="36" spans="1:20" x14ac:dyDescent="0.2">
      <c r="A36" s="101"/>
      <c r="B36" s="101"/>
      <c r="C36" s="101"/>
      <c r="D36" s="101"/>
      <c r="E36" s="101"/>
      <c r="F36" s="101"/>
      <c r="G36" s="101"/>
      <c r="H36" s="101"/>
      <c r="I36" s="101"/>
      <c r="J36" s="101"/>
      <c r="K36" s="101"/>
      <c r="L36" s="101"/>
      <c r="M36" s="101"/>
      <c r="N36" s="101"/>
      <c r="O36" s="101"/>
      <c r="P36" s="101"/>
      <c r="Q36" s="101"/>
      <c r="R36" s="101"/>
      <c r="S36" s="101"/>
      <c r="T36" s="101"/>
    </row>
    <row r="37" spans="1:20" x14ac:dyDescent="0.2">
      <c r="A37" s="101"/>
      <c r="B37" s="101"/>
      <c r="C37" s="101"/>
      <c r="D37" s="101"/>
      <c r="E37" s="101"/>
      <c r="F37" s="101"/>
      <c r="G37" s="101"/>
      <c r="H37" s="101"/>
      <c r="I37" s="101"/>
      <c r="J37" s="101"/>
      <c r="K37" s="101"/>
      <c r="L37" s="101"/>
      <c r="M37" s="101"/>
      <c r="N37" s="101"/>
      <c r="O37" s="101"/>
      <c r="P37" s="101"/>
      <c r="Q37" s="101"/>
      <c r="R37" s="101"/>
      <c r="S37" s="101"/>
      <c r="T37" s="101"/>
    </row>
    <row r="38" spans="1:20" x14ac:dyDescent="0.2">
      <c r="A38" s="101"/>
      <c r="B38" s="101"/>
      <c r="C38" s="101"/>
      <c r="D38" s="101"/>
      <c r="E38" s="101"/>
      <c r="F38" s="101"/>
      <c r="G38" s="101"/>
      <c r="H38" s="101"/>
      <c r="I38" s="101"/>
      <c r="J38" s="101"/>
      <c r="K38" s="101"/>
      <c r="L38" s="101"/>
      <c r="M38" s="101"/>
      <c r="N38" s="101"/>
      <c r="O38" s="101"/>
      <c r="P38" s="101"/>
      <c r="Q38" s="101"/>
      <c r="R38" s="101"/>
      <c r="S38" s="101"/>
      <c r="T38" s="101"/>
    </row>
    <row r="39" spans="1:20" x14ac:dyDescent="0.2">
      <c r="A39" s="101"/>
      <c r="B39" s="101"/>
      <c r="C39" s="101"/>
      <c r="D39" s="101"/>
      <c r="E39" s="101"/>
      <c r="F39" s="101"/>
      <c r="G39" s="101"/>
      <c r="H39" s="101"/>
      <c r="I39" s="101"/>
      <c r="J39" s="101"/>
      <c r="K39" s="101"/>
      <c r="L39" s="101"/>
      <c r="M39" s="101"/>
      <c r="N39" s="101"/>
      <c r="O39" s="101"/>
      <c r="P39" s="101"/>
      <c r="Q39" s="101"/>
      <c r="R39" s="101"/>
      <c r="S39" s="101"/>
      <c r="T39" s="101"/>
    </row>
    <row r="40" spans="1:20" x14ac:dyDescent="0.2">
      <c r="A40" s="101"/>
      <c r="B40" s="101"/>
      <c r="C40" s="101"/>
      <c r="D40" s="101"/>
      <c r="E40" s="101"/>
      <c r="F40" s="101"/>
      <c r="G40" s="101"/>
      <c r="H40" s="101"/>
      <c r="I40" s="101"/>
      <c r="J40" s="101"/>
      <c r="K40" s="101"/>
      <c r="L40" s="101"/>
      <c r="M40" s="101"/>
      <c r="N40" s="101"/>
      <c r="O40" s="101"/>
      <c r="P40" s="101"/>
      <c r="Q40" s="101"/>
      <c r="R40" s="101"/>
      <c r="S40" s="101"/>
      <c r="T40" s="101"/>
    </row>
    <row r="41" spans="1:20" x14ac:dyDescent="0.2">
      <c r="A41" s="101"/>
      <c r="B41" s="101"/>
      <c r="C41" s="101"/>
      <c r="D41" s="101"/>
      <c r="E41" s="101"/>
      <c r="F41" s="101"/>
      <c r="G41" s="101"/>
      <c r="H41" s="101"/>
      <c r="I41" s="101"/>
      <c r="J41" s="101"/>
      <c r="K41" s="101"/>
      <c r="L41" s="101"/>
      <c r="M41" s="101"/>
      <c r="N41" s="101"/>
      <c r="O41" s="101"/>
      <c r="P41" s="101"/>
      <c r="Q41" s="101"/>
      <c r="R41" s="101"/>
      <c r="S41" s="101"/>
      <c r="T41" s="101"/>
    </row>
    <row r="42" spans="1:20" x14ac:dyDescent="0.2">
      <c r="A42" s="101"/>
      <c r="B42" s="101"/>
      <c r="C42" s="101"/>
      <c r="D42" s="101"/>
      <c r="E42" s="101"/>
      <c r="F42" s="101"/>
      <c r="G42" s="101"/>
      <c r="H42" s="101"/>
      <c r="I42" s="101"/>
      <c r="J42" s="101"/>
      <c r="K42" s="101"/>
      <c r="L42" s="101"/>
      <c r="M42" s="101"/>
      <c r="N42" s="101"/>
      <c r="O42" s="101"/>
      <c r="P42" s="101"/>
      <c r="Q42" s="101"/>
      <c r="R42" s="101"/>
      <c r="S42" s="101"/>
      <c r="T42" s="101"/>
    </row>
    <row r="43" spans="1:20" x14ac:dyDescent="0.2">
      <c r="A43" s="101"/>
      <c r="B43" s="101"/>
      <c r="C43" s="101"/>
      <c r="D43" s="101"/>
      <c r="E43" s="101"/>
      <c r="F43" s="101"/>
      <c r="G43" s="101"/>
      <c r="H43" s="101"/>
      <c r="I43" s="101"/>
      <c r="J43" s="101"/>
      <c r="K43" s="101"/>
      <c r="L43" s="101"/>
      <c r="M43" s="101"/>
      <c r="N43" s="101"/>
      <c r="O43" s="101"/>
      <c r="P43" s="101"/>
      <c r="Q43" s="101"/>
      <c r="R43" s="101"/>
      <c r="S43" s="101"/>
      <c r="T43" s="101"/>
    </row>
    <row r="44" spans="1:20" x14ac:dyDescent="0.2">
      <c r="A44" s="101"/>
      <c r="B44" s="101"/>
      <c r="C44" s="101"/>
      <c r="D44" s="101"/>
      <c r="E44" s="101"/>
      <c r="F44" s="101"/>
      <c r="G44" s="101"/>
      <c r="H44" s="101"/>
      <c r="I44" s="101"/>
      <c r="J44" s="101"/>
      <c r="K44" s="101"/>
      <c r="L44" s="101"/>
      <c r="M44" s="101"/>
      <c r="N44" s="101"/>
      <c r="O44" s="101"/>
      <c r="P44" s="101"/>
      <c r="Q44" s="101"/>
      <c r="R44" s="101"/>
      <c r="S44" s="101"/>
      <c r="T44" s="101"/>
    </row>
    <row r="45" spans="1:20" x14ac:dyDescent="0.2">
      <c r="A45" s="101"/>
      <c r="B45" s="101"/>
      <c r="C45" s="101"/>
      <c r="D45" s="101"/>
      <c r="E45" s="101"/>
      <c r="F45" s="101"/>
      <c r="G45" s="101"/>
      <c r="H45" s="101"/>
      <c r="I45" s="101"/>
      <c r="J45" s="101"/>
      <c r="K45" s="101"/>
      <c r="L45" s="101"/>
      <c r="M45" s="101"/>
      <c r="N45" s="101"/>
      <c r="O45" s="101"/>
      <c r="P45" s="101"/>
      <c r="Q45" s="101"/>
      <c r="R45" s="101"/>
      <c r="S45" s="101"/>
      <c r="T45" s="10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39CF1-985B-9045-A754-AB4E6D479462}">
  <dimension ref="B1:R48"/>
  <sheetViews>
    <sheetView showGridLines="0" topLeftCell="B30" zoomScale="200" workbookViewId="0">
      <selection activeCell="P21" sqref="P21"/>
    </sheetView>
  </sheetViews>
  <sheetFormatPr baseColWidth="10" defaultRowHeight="16" x14ac:dyDescent="0.2"/>
  <cols>
    <col min="2" max="2" width="25" style="1" customWidth="1"/>
    <col min="3" max="3" width="13.1640625" bestFit="1" customWidth="1"/>
    <col min="4" max="4" width="11.83203125" bestFit="1" customWidth="1"/>
    <col min="5" max="5" width="16.5" customWidth="1"/>
    <col min="6" max="6" width="11.83203125" bestFit="1" customWidth="1"/>
    <col min="7" max="7" width="11" bestFit="1" customWidth="1"/>
    <col min="8" max="9" width="11.83203125" bestFit="1" customWidth="1"/>
    <col min="10" max="10" width="13.1640625" bestFit="1" customWidth="1"/>
  </cols>
  <sheetData>
    <row r="1" spans="2:10" x14ac:dyDescent="0.2">
      <c r="B1" s="2"/>
      <c r="C1" s="225" t="s">
        <v>17</v>
      </c>
      <c r="D1" s="225"/>
      <c r="E1" s="225"/>
      <c r="F1" s="225"/>
      <c r="G1" s="225"/>
      <c r="H1" s="225"/>
      <c r="I1" s="225"/>
      <c r="J1" s="225"/>
    </row>
    <row r="2" spans="2:10" x14ac:dyDescent="0.2">
      <c r="B2" s="3" t="s">
        <v>21</v>
      </c>
      <c r="C2" s="4" t="s">
        <v>0</v>
      </c>
      <c r="D2" s="4" t="s">
        <v>1</v>
      </c>
      <c r="E2" s="4" t="s">
        <v>2</v>
      </c>
      <c r="F2" s="4" t="s">
        <v>3</v>
      </c>
      <c r="G2" s="4" t="s">
        <v>4</v>
      </c>
      <c r="H2" s="4" t="s">
        <v>5</v>
      </c>
      <c r="I2" s="4" t="s">
        <v>6</v>
      </c>
      <c r="J2" s="4" t="s">
        <v>7</v>
      </c>
    </row>
    <row r="3" spans="2:10" x14ac:dyDescent="0.2">
      <c r="B3" s="70" t="s">
        <v>8</v>
      </c>
      <c r="C3" s="71"/>
      <c r="D3" s="71"/>
      <c r="E3" s="70"/>
      <c r="F3" s="71"/>
      <c r="G3" s="71"/>
      <c r="H3" s="71"/>
      <c r="I3" s="71"/>
      <c r="J3" s="71"/>
    </row>
    <row r="4" spans="2:10" x14ac:dyDescent="0.2">
      <c r="B4" s="70" t="s">
        <v>9</v>
      </c>
      <c r="C4" s="71"/>
      <c r="D4" s="71"/>
      <c r="E4" s="70"/>
      <c r="F4" s="71"/>
      <c r="G4" s="71"/>
      <c r="H4" s="71"/>
      <c r="I4" s="71"/>
      <c r="J4" s="71"/>
    </row>
    <row r="5" spans="2:10" x14ac:dyDescent="0.2">
      <c r="B5" s="70" t="s">
        <v>10</v>
      </c>
      <c r="C5" s="70"/>
      <c r="D5" s="70"/>
      <c r="E5" s="70"/>
      <c r="F5" s="70"/>
      <c r="G5" s="70"/>
      <c r="H5" s="70"/>
      <c r="I5" s="70"/>
      <c r="J5" s="70"/>
    </row>
    <row r="6" spans="2:10" x14ac:dyDescent="0.2">
      <c r="B6" s="70" t="s">
        <v>11</v>
      </c>
      <c r="C6" s="70"/>
      <c r="D6" s="70"/>
      <c r="E6" s="70"/>
      <c r="F6" s="70"/>
      <c r="G6" s="70"/>
      <c r="H6" s="70"/>
      <c r="I6" s="70"/>
      <c r="J6" s="70"/>
    </row>
    <row r="7" spans="2:10" x14ac:dyDescent="0.2">
      <c r="B7" s="70" t="s">
        <v>12</v>
      </c>
      <c r="C7" s="70"/>
      <c r="D7" s="71"/>
      <c r="E7" s="70"/>
      <c r="F7" s="71"/>
      <c r="G7" s="71"/>
      <c r="H7" s="71"/>
      <c r="I7" s="71"/>
      <c r="J7" s="71"/>
    </row>
    <row r="8" spans="2:10" x14ac:dyDescent="0.2">
      <c r="B8" s="70" t="s">
        <v>13</v>
      </c>
      <c r="C8" s="70"/>
      <c r="D8" s="70"/>
      <c r="E8" s="70"/>
      <c r="F8" s="70"/>
      <c r="G8" s="70"/>
      <c r="H8" s="70"/>
      <c r="I8" s="70"/>
      <c r="J8" s="70"/>
    </row>
    <row r="9" spans="2:10" x14ac:dyDescent="0.2">
      <c r="B9" s="70" t="s">
        <v>14</v>
      </c>
      <c r="C9" s="70"/>
      <c r="D9" s="70"/>
      <c r="E9" s="70"/>
      <c r="F9" s="70"/>
      <c r="G9" s="70"/>
      <c r="H9" s="70"/>
      <c r="I9" s="70"/>
      <c r="J9" s="70"/>
    </row>
    <row r="10" spans="2:10" x14ac:dyDescent="0.2">
      <c r="B10" s="70" t="s">
        <v>15</v>
      </c>
      <c r="C10" s="71"/>
      <c r="D10" s="71"/>
      <c r="E10" s="70"/>
      <c r="F10" s="71"/>
      <c r="G10" s="71"/>
      <c r="H10" s="71"/>
      <c r="I10" s="71"/>
      <c r="J10" s="71"/>
    </row>
    <row r="11" spans="2:10" x14ac:dyDescent="0.2">
      <c r="B11" s="70" t="s">
        <v>16</v>
      </c>
      <c r="C11" s="71"/>
      <c r="D11" s="71"/>
      <c r="E11" s="70"/>
      <c r="F11" s="71"/>
      <c r="G11" s="71"/>
      <c r="H11" s="71"/>
      <c r="I11" s="71"/>
      <c r="J11" s="71"/>
    </row>
    <row r="13" spans="2:10" x14ac:dyDescent="0.2">
      <c r="B13" s="2"/>
      <c r="C13" s="225" t="s">
        <v>18</v>
      </c>
      <c r="D13" s="225"/>
      <c r="E13" s="225"/>
      <c r="F13" s="225"/>
      <c r="G13" s="225"/>
      <c r="H13" s="225"/>
      <c r="I13" s="225"/>
      <c r="J13" s="225"/>
    </row>
    <row r="14" spans="2:10" x14ac:dyDescent="0.2">
      <c r="B14" s="3" t="s">
        <v>21</v>
      </c>
      <c r="C14" s="4" t="s">
        <v>0</v>
      </c>
      <c r="D14" s="4" t="s">
        <v>1</v>
      </c>
      <c r="E14" s="4" t="s">
        <v>2</v>
      </c>
      <c r="F14" s="4" t="s">
        <v>3</v>
      </c>
      <c r="G14" s="4" t="s">
        <v>4</v>
      </c>
      <c r="H14" s="4" t="s">
        <v>5</v>
      </c>
      <c r="I14" s="4" t="s">
        <v>6</v>
      </c>
      <c r="J14" s="4" t="s">
        <v>7</v>
      </c>
    </row>
    <row r="15" spans="2:10" x14ac:dyDescent="0.2">
      <c r="B15" s="70" t="s">
        <v>8</v>
      </c>
      <c r="C15" s="71"/>
      <c r="D15" s="71"/>
      <c r="E15" s="70"/>
      <c r="F15" s="71"/>
      <c r="G15" s="71"/>
      <c r="H15" s="71"/>
      <c r="I15" s="71"/>
      <c r="J15" s="71"/>
    </row>
    <row r="16" spans="2:10" x14ac:dyDescent="0.2">
      <c r="B16" s="70" t="s">
        <v>9</v>
      </c>
      <c r="C16" s="71"/>
      <c r="D16" s="71"/>
      <c r="E16" s="70"/>
      <c r="F16" s="71"/>
      <c r="G16" s="71"/>
      <c r="H16" s="71"/>
      <c r="I16" s="71"/>
      <c r="J16" s="71"/>
    </row>
    <row r="17" spans="2:18" x14ac:dyDescent="0.2">
      <c r="B17" s="70" t="s">
        <v>10</v>
      </c>
      <c r="C17" s="71"/>
      <c r="D17" s="70"/>
      <c r="E17" s="70"/>
      <c r="F17" s="71"/>
      <c r="G17" s="70"/>
      <c r="H17" s="70"/>
      <c r="I17" s="70"/>
      <c r="J17" s="70"/>
    </row>
    <row r="18" spans="2:18" x14ac:dyDescent="0.2">
      <c r="B18" s="70" t="s">
        <v>11</v>
      </c>
      <c r="C18" s="71"/>
      <c r="D18" s="70"/>
      <c r="E18" s="70"/>
      <c r="F18" s="71"/>
      <c r="G18" s="70"/>
      <c r="H18" s="70"/>
      <c r="I18" s="70"/>
      <c r="J18" s="70"/>
    </row>
    <row r="19" spans="2:18" x14ac:dyDescent="0.2">
      <c r="B19" s="70" t="s">
        <v>12</v>
      </c>
      <c r="C19" s="70"/>
      <c r="D19" s="71"/>
      <c r="E19" s="70"/>
      <c r="F19" s="71"/>
      <c r="G19" s="71"/>
      <c r="H19" s="71"/>
      <c r="I19" s="71"/>
      <c r="J19" s="71"/>
    </row>
    <row r="20" spans="2:18" x14ac:dyDescent="0.2">
      <c r="B20" s="70" t="s">
        <v>13</v>
      </c>
      <c r="C20" s="70"/>
      <c r="D20" s="70"/>
      <c r="E20" s="70"/>
      <c r="F20" s="70"/>
      <c r="G20" s="70"/>
      <c r="H20" s="70"/>
      <c r="I20" s="70"/>
      <c r="J20" s="70"/>
    </row>
    <row r="21" spans="2:18" x14ac:dyDescent="0.2">
      <c r="B21" s="70" t="s">
        <v>14</v>
      </c>
      <c r="C21" s="70"/>
      <c r="D21" s="70"/>
      <c r="E21" s="70"/>
      <c r="F21" s="70"/>
      <c r="G21" s="70"/>
      <c r="H21" s="70"/>
      <c r="I21" s="70"/>
      <c r="J21" s="70"/>
    </row>
    <row r="22" spans="2:18" x14ac:dyDescent="0.2">
      <c r="B22" s="70" t="s">
        <v>15</v>
      </c>
      <c r="C22" s="71"/>
      <c r="D22" s="71"/>
      <c r="E22" s="70"/>
      <c r="F22" s="71"/>
      <c r="G22" s="71"/>
      <c r="H22" s="71"/>
      <c r="I22" s="71"/>
      <c r="J22" s="71"/>
    </row>
    <row r="23" spans="2:18" x14ac:dyDescent="0.2">
      <c r="B23" s="70" t="s">
        <v>16</v>
      </c>
      <c r="C23" s="71"/>
      <c r="D23" s="71"/>
      <c r="E23" s="70"/>
      <c r="F23" s="71"/>
      <c r="G23" s="71"/>
      <c r="H23" s="71"/>
      <c r="I23" s="71"/>
      <c r="J23" s="71"/>
    </row>
    <row r="24" spans="2:18" x14ac:dyDescent="0.2">
      <c r="B24" s="70"/>
      <c r="C24" s="70"/>
      <c r="D24" s="70"/>
      <c r="E24" s="70"/>
      <c r="F24" s="70"/>
      <c r="G24" s="70"/>
      <c r="H24" s="70"/>
      <c r="I24" s="70"/>
      <c r="J24" s="70"/>
    </row>
    <row r="25" spans="2:18" x14ac:dyDescent="0.2">
      <c r="B25" s="2"/>
      <c r="C25" s="225" t="s">
        <v>19</v>
      </c>
      <c r="D25" s="225"/>
      <c r="E25" s="225"/>
      <c r="F25" s="225"/>
      <c r="G25" s="225"/>
      <c r="H25" s="225"/>
      <c r="I25" s="225"/>
      <c r="J25" s="225"/>
    </row>
    <row r="26" spans="2:18" x14ac:dyDescent="0.2">
      <c r="B26" s="3" t="s">
        <v>21</v>
      </c>
      <c r="C26" s="4" t="s">
        <v>0</v>
      </c>
      <c r="D26" s="4" t="s">
        <v>1</v>
      </c>
      <c r="E26" s="4" t="s">
        <v>2</v>
      </c>
      <c r="F26" s="4" t="s">
        <v>3</v>
      </c>
      <c r="G26" s="4" t="s">
        <v>4</v>
      </c>
      <c r="H26" s="4" t="s">
        <v>5</v>
      </c>
      <c r="I26" s="4" t="s">
        <v>6</v>
      </c>
      <c r="J26" s="4" t="s">
        <v>7</v>
      </c>
      <c r="R26" t="s">
        <v>34</v>
      </c>
    </row>
    <row r="27" spans="2:18" x14ac:dyDescent="0.2">
      <c r="B27" s="70" t="s">
        <v>8</v>
      </c>
      <c r="C27" s="71"/>
      <c r="D27" s="71"/>
      <c r="E27" s="70"/>
      <c r="F27" s="71"/>
      <c r="G27" s="71"/>
      <c r="H27" s="71"/>
      <c r="I27" s="71"/>
      <c r="J27" s="71"/>
      <c r="R27" t="s">
        <v>35</v>
      </c>
    </row>
    <row r="28" spans="2:18" x14ac:dyDescent="0.2">
      <c r="B28" s="70" t="s">
        <v>9</v>
      </c>
      <c r="C28" s="71"/>
      <c r="D28" s="71"/>
      <c r="E28" s="70"/>
      <c r="F28" s="71"/>
      <c r="G28" s="71"/>
      <c r="H28" s="71"/>
      <c r="I28" s="71"/>
      <c r="J28" s="71"/>
      <c r="R28" t="s">
        <v>36</v>
      </c>
    </row>
    <row r="29" spans="2:18" x14ac:dyDescent="0.2">
      <c r="B29" s="70" t="s">
        <v>10</v>
      </c>
      <c r="C29" s="71"/>
      <c r="D29" s="71"/>
      <c r="E29" s="70"/>
      <c r="F29" s="70"/>
      <c r="G29" s="70"/>
      <c r="H29" s="71"/>
      <c r="I29" s="70"/>
      <c r="J29" s="71"/>
      <c r="R29" t="s">
        <v>37</v>
      </c>
    </row>
    <row r="30" spans="2:18" x14ac:dyDescent="0.2">
      <c r="B30" s="70" t="s">
        <v>11</v>
      </c>
      <c r="C30" s="71"/>
      <c r="D30" s="71"/>
      <c r="E30" s="70"/>
      <c r="F30" s="70"/>
      <c r="G30" s="70"/>
      <c r="H30" s="71"/>
      <c r="I30" s="70"/>
      <c r="J30" s="71"/>
    </row>
    <row r="31" spans="2:18" x14ac:dyDescent="0.2">
      <c r="B31" s="70" t="s">
        <v>12</v>
      </c>
      <c r="C31" s="70"/>
      <c r="D31" s="71"/>
      <c r="E31" s="70"/>
      <c r="F31" s="71"/>
      <c r="G31" s="71"/>
      <c r="H31" s="71"/>
      <c r="I31" s="71"/>
      <c r="J31" s="71"/>
    </row>
    <row r="32" spans="2:18" x14ac:dyDescent="0.2">
      <c r="B32" s="70" t="s">
        <v>13</v>
      </c>
      <c r="C32" s="70"/>
      <c r="D32" s="70"/>
      <c r="E32" s="70"/>
      <c r="F32" s="70"/>
      <c r="G32" s="70"/>
      <c r="H32" s="70"/>
      <c r="I32" s="70"/>
      <c r="J32" s="70"/>
    </row>
    <row r="33" spans="2:10" x14ac:dyDescent="0.2">
      <c r="B33" s="70" t="s">
        <v>14</v>
      </c>
      <c r="C33" s="70"/>
      <c r="D33" s="71"/>
      <c r="E33" s="70"/>
      <c r="F33" s="70"/>
      <c r="G33" s="70"/>
      <c r="H33" s="71"/>
      <c r="I33" s="70"/>
      <c r="J33" s="71"/>
    </row>
    <row r="34" spans="2:10" x14ac:dyDescent="0.2">
      <c r="B34" s="70" t="s">
        <v>15</v>
      </c>
      <c r="C34" s="71"/>
      <c r="D34" s="71"/>
      <c r="E34" s="70"/>
      <c r="F34" s="71"/>
      <c r="G34" s="71"/>
      <c r="H34" s="71"/>
      <c r="I34" s="71"/>
      <c r="J34" s="71"/>
    </row>
    <row r="35" spans="2:10" x14ac:dyDescent="0.2">
      <c r="B35" s="70" t="s">
        <v>16</v>
      </c>
      <c r="C35" s="71"/>
      <c r="D35" s="71"/>
      <c r="E35" s="70"/>
      <c r="F35" s="71"/>
      <c r="G35" s="71"/>
      <c r="H35" s="71"/>
      <c r="I35" s="71"/>
      <c r="J35" s="71"/>
    </row>
    <row r="36" spans="2:10" x14ac:dyDescent="0.2">
      <c r="B36" s="70" t="s">
        <v>271</v>
      </c>
      <c r="C36" s="70">
        <v>0</v>
      </c>
      <c r="D36" s="70">
        <v>0</v>
      </c>
      <c r="E36" s="70">
        <v>0</v>
      </c>
      <c r="F36" s="70">
        <v>0</v>
      </c>
      <c r="G36" s="70">
        <v>0</v>
      </c>
      <c r="H36" s="70">
        <v>0</v>
      </c>
      <c r="I36" s="70">
        <v>0</v>
      </c>
      <c r="J36" s="70">
        <v>0</v>
      </c>
    </row>
    <row r="37" spans="2:10" x14ac:dyDescent="0.2">
      <c r="B37" s="2"/>
      <c r="C37" s="225" t="s">
        <v>20</v>
      </c>
      <c r="D37" s="225"/>
      <c r="E37" s="225"/>
      <c r="F37" s="225"/>
      <c r="G37" s="225"/>
      <c r="H37" s="225"/>
      <c r="I37" s="225"/>
      <c r="J37" s="225"/>
    </row>
    <row r="38" spans="2:10" x14ac:dyDescent="0.2">
      <c r="B38" s="181" t="s">
        <v>21</v>
      </c>
      <c r="C38" s="181" t="s">
        <v>0</v>
      </c>
      <c r="D38" s="181" t="s">
        <v>1</v>
      </c>
      <c r="E38" s="181" t="s">
        <v>2</v>
      </c>
      <c r="F38" s="181" t="s">
        <v>3</v>
      </c>
      <c r="G38" s="181" t="s">
        <v>4</v>
      </c>
      <c r="H38" s="181" t="s">
        <v>5</v>
      </c>
      <c r="I38" s="181" t="s">
        <v>6</v>
      </c>
      <c r="J38" s="181" t="s">
        <v>7</v>
      </c>
    </row>
    <row r="39" spans="2:10" x14ac:dyDescent="0.2">
      <c r="B39" s="114" t="s">
        <v>8</v>
      </c>
      <c r="C39" s="115"/>
      <c r="D39" s="115"/>
      <c r="E39" s="114"/>
      <c r="F39" s="115"/>
      <c r="G39" s="115"/>
      <c r="H39" s="115"/>
      <c r="I39" s="115"/>
      <c r="J39" s="115"/>
    </row>
    <row r="40" spans="2:10" x14ac:dyDescent="0.2">
      <c r="B40" s="114" t="s">
        <v>9</v>
      </c>
      <c r="C40" s="115"/>
      <c r="D40" s="115"/>
      <c r="E40" s="114"/>
      <c r="F40" s="115"/>
      <c r="G40" s="115"/>
      <c r="H40" s="115"/>
      <c r="I40" s="115"/>
      <c r="J40" s="115"/>
    </row>
    <row r="41" spans="2:10" x14ac:dyDescent="0.2">
      <c r="B41" s="114" t="s">
        <v>10</v>
      </c>
      <c r="C41" s="115"/>
      <c r="D41" s="115"/>
      <c r="E41" s="114"/>
      <c r="F41" s="114"/>
      <c r="G41" s="114"/>
      <c r="H41" s="115"/>
      <c r="I41" s="114"/>
      <c r="J41" s="115"/>
    </row>
    <row r="42" spans="2:10" x14ac:dyDescent="0.2">
      <c r="B42" s="114" t="s">
        <v>11</v>
      </c>
      <c r="C42" s="115"/>
      <c r="D42" s="115"/>
      <c r="E42" s="114"/>
      <c r="F42" s="114"/>
      <c r="G42" s="114"/>
      <c r="H42" s="115"/>
      <c r="I42" s="114"/>
      <c r="J42" s="115"/>
    </row>
    <row r="43" spans="2:10" x14ac:dyDescent="0.2">
      <c r="B43" s="114" t="s">
        <v>12</v>
      </c>
      <c r="C43" s="114"/>
      <c r="D43" s="115"/>
      <c r="E43" s="114"/>
      <c r="F43" s="115"/>
      <c r="G43" s="115"/>
      <c r="H43" s="115"/>
      <c r="I43" s="115"/>
      <c r="J43" s="115"/>
    </row>
    <row r="44" spans="2:10" x14ac:dyDescent="0.2">
      <c r="B44" s="114" t="s">
        <v>13</v>
      </c>
      <c r="C44" s="114"/>
      <c r="D44" s="114"/>
      <c r="E44" s="114"/>
      <c r="F44" s="114"/>
      <c r="G44" s="114"/>
      <c r="H44" s="114"/>
      <c r="I44" s="114"/>
      <c r="J44" s="114"/>
    </row>
    <row r="45" spans="2:10" x14ac:dyDescent="0.2">
      <c r="B45" s="114" t="s">
        <v>14</v>
      </c>
      <c r="C45" s="114"/>
      <c r="D45" s="115"/>
      <c r="E45" s="114"/>
      <c r="F45" s="114"/>
      <c r="G45" s="114"/>
      <c r="H45" s="115"/>
      <c r="I45" s="114"/>
      <c r="J45" s="115"/>
    </row>
    <row r="46" spans="2:10" x14ac:dyDescent="0.2">
      <c r="B46" s="114" t="s">
        <v>15</v>
      </c>
      <c r="C46" s="115"/>
      <c r="D46" s="115"/>
      <c r="E46" s="114"/>
      <c r="F46" s="115"/>
      <c r="G46" s="115"/>
      <c r="H46" s="115"/>
      <c r="I46" s="115"/>
      <c r="J46" s="115"/>
    </row>
    <row r="47" spans="2:10" x14ac:dyDescent="0.2">
      <c r="B47" s="114" t="s">
        <v>16</v>
      </c>
      <c r="C47" s="115"/>
      <c r="D47" s="115"/>
      <c r="E47" s="114"/>
      <c r="F47" s="115"/>
      <c r="G47" s="115"/>
      <c r="H47" s="115"/>
      <c r="I47" s="115"/>
      <c r="J47" s="114"/>
    </row>
    <row r="48" spans="2:10" x14ac:dyDescent="0.2">
      <c r="B48" s="114" t="s">
        <v>271</v>
      </c>
      <c r="C48" s="114"/>
      <c r="D48" s="114"/>
      <c r="E48" s="114"/>
      <c r="F48" s="114"/>
      <c r="G48" s="114"/>
      <c r="H48" s="114"/>
      <c r="I48" s="114"/>
      <c r="J48" s="114"/>
    </row>
  </sheetData>
  <mergeCells count="4">
    <mergeCell ref="C1:J1"/>
    <mergeCell ref="C13:J13"/>
    <mergeCell ref="C25:J25"/>
    <mergeCell ref="C37:J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6E341-0544-A849-967F-0E3D8E57539B}">
  <dimension ref="A4:L44"/>
  <sheetViews>
    <sheetView topLeftCell="A39" zoomScale="157" workbookViewId="0">
      <selection activeCell="P21" sqref="P21"/>
    </sheetView>
  </sheetViews>
  <sheetFormatPr baseColWidth="10" defaultRowHeight="16" x14ac:dyDescent="0.2"/>
  <cols>
    <col min="1" max="1" width="18" customWidth="1"/>
    <col min="2" max="5" width="14.33203125" style="1" customWidth="1"/>
    <col min="6" max="6" width="15.83203125" style="1" customWidth="1"/>
    <col min="7" max="7" width="18.33203125" style="1" customWidth="1"/>
    <col min="8" max="11" width="14.33203125" style="1" customWidth="1"/>
    <col min="12" max="12" width="15.83203125" style="1" customWidth="1"/>
  </cols>
  <sheetData>
    <row r="4" spans="1:12" x14ac:dyDescent="0.2">
      <c r="A4" s="72"/>
      <c r="B4" s="226" t="s">
        <v>184</v>
      </c>
      <c r="C4" s="226"/>
      <c r="D4" s="226"/>
      <c r="E4" s="226"/>
      <c r="F4" s="226"/>
      <c r="G4" s="226"/>
      <c r="H4" s="226"/>
      <c r="I4" s="226"/>
      <c r="J4" s="226"/>
      <c r="K4" s="226"/>
      <c r="L4" s="226"/>
    </row>
    <row r="5" spans="1:12" ht="95" customHeight="1" x14ac:dyDescent="0.2">
      <c r="A5" s="73" t="s">
        <v>22</v>
      </c>
      <c r="B5" s="73" t="s">
        <v>23</v>
      </c>
      <c r="C5" s="73" t="s">
        <v>24</v>
      </c>
      <c r="D5" s="73" t="s">
        <v>25</v>
      </c>
      <c r="E5" s="73" t="s">
        <v>26</v>
      </c>
      <c r="F5" s="73" t="s">
        <v>27</v>
      </c>
      <c r="G5" s="73" t="s">
        <v>28</v>
      </c>
      <c r="H5" s="73" t="s">
        <v>29</v>
      </c>
      <c r="I5" s="73" t="s">
        <v>30</v>
      </c>
      <c r="J5" s="73" t="s">
        <v>31</v>
      </c>
      <c r="K5" s="73" t="s">
        <v>32</v>
      </c>
      <c r="L5" s="73" t="s">
        <v>33</v>
      </c>
    </row>
    <row r="6" spans="1:12" x14ac:dyDescent="0.2">
      <c r="A6" s="72" t="s">
        <v>34</v>
      </c>
      <c r="B6" s="71"/>
      <c r="C6" s="71"/>
      <c r="D6" s="71"/>
      <c r="E6" s="71"/>
      <c r="F6" s="71"/>
      <c r="G6" s="71"/>
      <c r="H6" s="71"/>
      <c r="I6" s="71"/>
      <c r="J6" s="75"/>
      <c r="K6" s="74"/>
      <c r="L6" s="74"/>
    </row>
    <row r="7" spans="1:12" x14ac:dyDescent="0.2">
      <c r="A7" s="72" t="s">
        <v>35</v>
      </c>
      <c r="B7" s="71"/>
      <c r="C7" s="71"/>
      <c r="D7" s="71"/>
      <c r="E7" s="71"/>
      <c r="F7" s="71"/>
      <c r="G7" s="71"/>
      <c r="H7" s="71"/>
      <c r="I7" s="71"/>
      <c r="J7" s="70"/>
      <c r="K7" s="70"/>
      <c r="L7" s="70"/>
    </row>
    <row r="8" spans="1:12" x14ac:dyDescent="0.2">
      <c r="A8" s="72" t="s">
        <v>36</v>
      </c>
      <c r="B8" s="71"/>
      <c r="C8" s="71"/>
      <c r="D8" s="71"/>
      <c r="E8" s="71"/>
      <c r="F8" s="71"/>
      <c r="G8" s="71"/>
      <c r="H8" s="71"/>
      <c r="I8" s="71"/>
      <c r="J8" s="70"/>
      <c r="K8" s="70"/>
      <c r="L8" s="70"/>
    </row>
    <row r="9" spans="1:12" s="200" customFormat="1" ht="11" x14ac:dyDescent="0.15">
      <c r="A9" s="199" t="s">
        <v>37</v>
      </c>
      <c r="B9" s="184"/>
      <c r="C9" s="184"/>
      <c r="D9" s="184"/>
      <c r="E9" s="184"/>
      <c r="F9" s="184"/>
      <c r="G9" s="184"/>
      <c r="H9" s="184"/>
      <c r="I9" s="184"/>
      <c r="J9" s="185"/>
      <c r="K9" s="185"/>
      <c r="L9" s="185"/>
    </row>
    <row r="11" spans="1:12" x14ac:dyDescent="0.2">
      <c r="A11" s="72"/>
      <c r="B11" s="226" t="s">
        <v>185</v>
      </c>
      <c r="C11" s="226"/>
      <c r="D11" s="226"/>
      <c r="E11" s="226"/>
      <c r="F11" s="226"/>
      <c r="G11" s="226"/>
      <c r="H11" s="226"/>
      <c r="I11" s="226"/>
      <c r="J11" s="226"/>
      <c r="K11" s="226"/>
      <c r="L11" s="226"/>
    </row>
    <row r="12" spans="1:12" ht="102" x14ac:dyDescent="0.2">
      <c r="A12" s="73" t="s">
        <v>22</v>
      </c>
      <c r="B12" s="73" t="s">
        <v>23</v>
      </c>
      <c r="C12" s="73" t="s">
        <v>24</v>
      </c>
      <c r="D12" s="73" t="s">
        <v>25</v>
      </c>
      <c r="E12" s="73" t="s">
        <v>26</v>
      </c>
      <c r="F12" s="73" t="s">
        <v>27</v>
      </c>
      <c r="G12" s="73" t="s">
        <v>28</v>
      </c>
      <c r="H12" s="73" t="s">
        <v>29</v>
      </c>
      <c r="I12" s="73" t="s">
        <v>30</v>
      </c>
      <c r="J12" s="73" t="s">
        <v>31</v>
      </c>
      <c r="K12" s="73" t="s">
        <v>32</v>
      </c>
      <c r="L12" s="73" t="s">
        <v>33</v>
      </c>
    </row>
    <row r="13" spans="1:12" x14ac:dyDescent="0.2">
      <c r="A13" s="72" t="s">
        <v>34</v>
      </c>
      <c r="B13" s="71"/>
      <c r="C13" s="71"/>
      <c r="D13" s="71"/>
      <c r="E13" s="71"/>
      <c r="F13" s="71"/>
      <c r="G13" s="71"/>
      <c r="H13" s="71"/>
      <c r="I13" s="71"/>
      <c r="J13" s="70"/>
      <c r="K13" s="70"/>
      <c r="L13" s="70"/>
    </row>
    <row r="14" spans="1:12" x14ac:dyDescent="0.2">
      <c r="A14" s="72" t="s">
        <v>35</v>
      </c>
      <c r="B14" s="71"/>
      <c r="C14" s="71"/>
      <c r="D14" s="71"/>
      <c r="E14" s="71"/>
      <c r="F14" s="71"/>
      <c r="G14" s="71"/>
      <c r="H14" s="71"/>
      <c r="I14" s="71"/>
      <c r="J14" s="70"/>
      <c r="K14" s="70"/>
      <c r="L14" s="70"/>
    </row>
    <row r="15" spans="1:12" x14ac:dyDescent="0.2">
      <c r="A15" s="72" t="s">
        <v>36</v>
      </c>
      <c r="B15" s="71"/>
      <c r="C15" s="71"/>
      <c r="D15" s="71"/>
      <c r="E15" s="71"/>
      <c r="F15" s="71"/>
      <c r="G15" s="71"/>
      <c r="H15" s="71"/>
      <c r="I15" s="71"/>
      <c r="J15" s="70"/>
      <c r="K15" s="70"/>
      <c r="L15" s="70"/>
    </row>
    <row r="16" spans="1:12" x14ac:dyDescent="0.2">
      <c r="A16" s="72" t="s">
        <v>37</v>
      </c>
      <c r="B16" s="71"/>
      <c r="C16" s="71"/>
      <c r="D16" s="71"/>
      <c r="E16" s="71"/>
      <c r="F16" s="71"/>
      <c r="G16" s="71"/>
      <c r="H16" s="71"/>
      <c r="I16" s="71"/>
      <c r="J16" s="70"/>
      <c r="K16" s="70"/>
      <c r="L16" s="70"/>
    </row>
    <row r="18" spans="1:12" x14ac:dyDescent="0.2">
      <c r="A18" s="72"/>
      <c r="B18" s="226" t="s">
        <v>38</v>
      </c>
      <c r="C18" s="226"/>
      <c r="D18" s="226"/>
      <c r="E18" s="226"/>
      <c r="F18" s="226"/>
      <c r="G18" s="226"/>
      <c r="H18" s="226"/>
      <c r="I18" s="226"/>
      <c r="J18" s="226"/>
      <c r="K18" s="226"/>
      <c r="L18" s="226"/>
    </row>
    <row r="19" spans="1:12" ht="102" x14ac:dyDescent="0.2">
      <c r="A19" s="73" t="s">
        <v>22</v>
      </c>
      <c r="B19" s="73" t="s">
        <v>23</v>
      </c>
      <c r="C19" s="73" t="s">
        <v>24</v>
      </c>
      <c r="D19" s="73" t="s">
        <v>25</v>
      </c>
      <c r="E19" s="73" t="s">
        <v>26</v>
      </c>
      <c r="F19" s="73" t="s">
        <v>27</v>
      </c>
      <c r="G19" s="73" t="s">
        <v>28</v>
      </c>
      <c r="H19" s="73" t="s">
        <v>29</v>
      </c>
      <c r="I19" s="73" t="s">
        <v>30</v>
      </c>
      <c r="J19" s="73" t="s">
        <v>32</v>
      </c>
      <c r="K19" s="73" t="s">
        <v>33</v>
      </c>
      <c r="L19"/>
    </row>
    <row r="20" spans="1:12" x14ac:dyDescent="0.2">
      <c r="A20" s="72" t="s">
        <v>34</v>
      </c>
      <c r="B20" s="71"/>
      <c r="C20" s="71"/>
      <c r="D20" s="71"/>
      <c r="E20" s="71"/>
      <c r="F20" s="71"/>
      <c r="G20" s="71"/>
      <c r="H20" s="71"/>
      <c r="I20" s="71"/>
      <c r="J20" s="70"/>
      <c r="K20" s="70"/>
      <c r="L20"/>
    </row>
    <row r="21" spans="1:12" x14ac:dyDescent="0.2">
      <c r="A21" s="72" t="s">
        <v>35</v>
      </c>
      <c r="B21" s="71"/>
      <c r="C21" s="71"/>
      <c r="D21" s="71"/>
      <c r="E21" s="71"/>
      <c r="F21" s="71"/>
      <c r="G21" s="71"/>
      <c r="H21" s="71"/>
      <c r="I21" s="71"/>
      <c r="J21" s="70"/>
      <c r="K21" s="70"/>
      <c r="L21"/>
    </row>
    <row r="22" spans="1:12" x14ac:dyDescent="0.2">
      <c r="A22" s="72" t="s">
        <v>36</v>
      </c>
      <c r="B22" s="71"/>
      <c r="C22" s="71"/>
      <c r="D22" s="71"/>
      <c r="E22" s="71"/>
      <c r="F22" s="71"/>
      <c r="G22" s="71"/>
      <c r="H22" s="71"/>
      <c r="I22" s="71"/>
      <c r="J22" s="70"/>
      <c r="K22" s="70"/>
      <c r="L22"/>
    </row>
    <row r="23" spans="1:12" x14ac:dyDescent="0.2">
      <c r="A23" s="72" t="s">
        <v>37</v>
      </c>
      <c r="B23" s="71"/>
      <c r="C23" s="71"/>
      <c r="D23" s="71"/>
      <c r="E23" s="71"/>
      <c r="F23" s="71"/>
      <c r="G23" s="71"/>
      <c r="H23" s="71"/>
      <c r="I23" s="71"/>
      <c r="J23" s="70"/>
      <c r="K23" s="70"/>
      <c r="L23"/>
    </row>
    <row r="25" spans="1:12" x14ac:dyDescent="0.2">
      <c r="A25" s="72"/>
      <c r="B25" s="226" t="s">
        <v>186</v>
      </c>
      <c r="C25" s="226"/>
      <c r="D25" s="226"/>
      <c r="E25" s="226"/>
      <c r="F25" s="226"/>
      <c r="G25" s="226"/>
      <c r="H25" s="226"/>
      <c r="I25" s="226"/>
      <c r="J25" s="226"/>
      <c r="K25" s="226"/>
      <c r="L25" s="226"/>
    </row>
    <row r="26" spans="1:12" ht="102" x14ac:dyDescent="0.2">
      <c r="A26" s="73" t="s">
        <v>22</v>
      </c>
      <c r="B26" s="73" t="s">
        <v>23</v>
      </c>
      <c r="C26" s="73" t="s">
        <v>24</v>
      </c>
      <c r="D26" s="73" t="s">
        <v>25</v>
      </c>
      <c r="E26" s="73" t="s">
        <v>26</v>
      </c>
      <c r="F26" s="73" t="s">
        <v>27</v>
      </c>
      <c r="G26" s="73" t="s">
        <v>28</v>
      </c>
      <c r="H26" s="73" t="s">
        <v>29</v>
      </c>
      <c r="I26" s="73" t="s">
        <v>30</v>
      </c>
      <c r="J26" s="73" t="s">
        <v>32</v>
      </c>
      <c r="K26" s="73" t="s">
        <v>33</v>
      </c>
      <c r="L26"/>
    </row>
    <row r="27" spans="1:12" x14ac:dyDescent="0.2">
      <c r="A27" s="72" t="s">
        <v>34</v>
      </c>
      <c r="B27" s="71"/>
      <c r="C27" s="71"/>
      <c r="D27" s="71"/>
      <c r="E27" s="71"/>
      <c r="F27" s="71"/>
      <c r="G27" s="71"/>
      <c r="H27" s="71"/>
      <c r="I27" s="71"/>
      <c r="J27" s="70"/>
      <c r="K27" s="71"/>
      <c r="L27"/>
    </row>
    <row r="28" spans="1:12" x14ac:dyDescent="0.2">
      <c r="A28" s="72" t="s">
        <v>35</v>
      </c>
      <c r="B28" s="71"/>
      <c r="C28" s="71"/>
      <c r="D28" s="71"/>
      <c r="E28" s="71"/>
      <c r="F28" s="71"/>
      <c r="G28" s="71"/>
      <c r="H28" s="71"/>
      <c r="I28" s="71"/>
      <c r="J28" s="70"/>
      <c r="K28" s="71"/>
      <c r="L28"/>
    </row>
    <row r="29" spans="1:12" x14ac:dyDescent="0.2">
      <c r="A29" s="72" t="s">
        <v>36</v>
      </c>
      <c r="B29" s="71"/>
      <c r="C29" s="71"/>
      <c r="D29" s="71"/>
      <c r="E29" s="71"/>
      <c r="F29" s="71"/>
      <c r="G29" s="71"/>
      <c r="H29" s="71"/>
      <c r="I29" s="71"/>
      <c r="J29" s="70"/>
      <c r="K29" s="71"/>
      <c r="L29"/>
    </row>
    <row r="30" spans="1:12" x14ac:dyDescent="0.2">
      <c r="A30" s="72" t="s">
        <v>37</v>
      </c>
      <c r="B30" s="71"/>
      <c r="C30" s="71"/>
      <c r="D30" s="71"/>
      <c r="E30" s="71"/>
      <c r="F30" s="71"/>
      <c r="G30" s="71"/>
      <c r="H30" s="71"/>
      <c r="I30" s="71"/>
      <c r="J30" s="70"/>
      <c r="K30" s="71"/>
      <c r="L30"/>
    </row>
    <row r="32" spans="1:12" x14ac:dyDescent="0.2">
      <c r="A32" s="72"/>
      <c r="B32" s="226" t="s">
        <v>191</v>
      </c>
      <c r="C32" s="226"/>
      <c r="D32" s="226"/>
      <c r="E32" s="226"/>
      <c r="F32" s="226"/>
      <c r="G32" s="226"/>
      <c r="H32" s="226"/>
      <c r="I32" s="226"/>
      <c r="J32" s="226"/>
      <c r="K32" s="226"/>
      <c r="L32" s="226"/>
    </row>
    <row r="33" spans="1:12" ht="68" x14ac:dyDescent="0.2">
      <c r="A33" s="73" t="s">
        <v>22</v>
      </c>
      <c r="B33" s="73" t="s">
        <v>23</v>
      </c>
      <c r="C33" s="73" t="s">
        <v>24</v>
      </c>
      <c r="D33" s="73" t="s">
        <v>25</v>
      </c>
      <c r="E33" s="73" t="s">
        <v>26</v>
      </c>
      <c r="F33" s="73" t="s">
        <v>27</v>
      </c>
      <c r="G33" s="73" t="s">
        <v>28</v>
      </c>
      <c r="H33" s="73" t="s">
        <v>29</v>
      </c>
      <c r="I33" s="73" t="s">
        <v>30</v>
      </c>
      <c r="J33"/>
      <c r="K33"/>
      <c r="L33"/>
    </row>
    <row r="34" spans="1:12" x14ac:dyDescent="0.2">
      <c r="A34" s="72" t="s">
        <v>34</v>
      </c>
      <c r="B34" s="70"/>
      <c r="C34" s="71"/>
      <c r="D34" s="70"/>
      <c r="E34" s="70"/>
      <c r="F34" s="70"/>
      <c r="G34" s="71"/>
      <c r="H34" s="70"/>
      <c r="I34" s="70"/>
      <c r="J34"/>
      <c r="K34"/>
      <c r="L34"/>
    </row>
    <row r="35" spans="1:12" x14ac:dyDescent="0.2">
      <c r="A35" s="72" t="s">
        <v>35</v>
      </c>
      <c r="B35" s="71"/>
      <c r="C35" s="70"/>
      <c r="D35" s="70"/>
      <c r="E35" s="71"/>
      <c r="F35" s="70"/>
      <c r="G35" s="71"/>
      <c r="H35" s="70"/>
      <c r="I35" s="70"/>
      <c r="J35"/>
      <c r="K35"/>
      <c r="L35"/>
    </row>
    <row r="36" spans="1:12" x14ac:dyDescent="0.2">
      <c r="A36" s="72" t="s">
        <v>36</v>
      </c>
      <c r="B36" s="71"/>
      <c r="C36" s="71"/>
      <c r="D36" s="70"/>
      <c r="E36" s="71"/>
      <c r="F36" s="70"/>
      <c r="G36" s="71"/>
      <c r="H36" s="70"/>
      <c r="I36" s="70"/>
      <c r="J36"/>
      <c r="K36"/>
      <c r="L36"/>
    </row>
    <row r="37" spans="1:12" x14ac:dyDescent="0.2">
      <c r="A37" s="72" t="s">
        <v>37</v>
      </c>
      <c r="B37" s="70"/>
      <c r="C37" s="70"/>
      <c r="D37" s="70"/>
      <c r="E37" s="71"/>
      <c r="F37" s="70"/>
      <c r="G37" s="71"/>
      <c r="H37" s="70"/>
      <c r="I37" s="70"/>
      <c r="J37"/>
      <c r="K37"/>
      <c r="L37"/>
    </row>
    <row r="39" spans="1:12" x14ac:dyDescent="0.2">
      <c r="A39" s="72"/>
      <c r="B39" s="226" t="s">
        <v>39</v>
      </c>
      <c r="C39" s="226"/>
      <c r="D39" s="226"/>
      <c r="E39" s="226"/>
      <c r="F39" s="226"/>
      <c r="G39" s="226"/>
      <c r="H39" s="226"/>
      <c r="I39" s="226"/>
      <c r="J39" s="226"/>
      <c r="K39" s="226"/>
      <c r="L39" s="226"/>
    </row>
    <row r="40" spans="1:12" ht="102" x14ac:dyDescent="0.2">
      <c r="A40" s="73" t="s">
        <v>22</v>
      </c>
      <c r="B40" s="73" t="s">
        <v>23</v>
      </c>
      <c r="C40" s="73" t="s">
        <v>24</v>
      </c>
      <c r="D40" s="73" t="s">
        <v>25</v>
      </c>
      <c r="E40" s="73" t="s">
        <v>26</v>
      </c>
      <c r="F40" s="73" t="s">
        <v>27</v>
      </c>
      <c r="G40" s="73" t="s">
        <v>28</v>
      </c>
      <c r="H40" s="73" t="s">
        <v>29</v>
      </c>
      <c r="I40" s="73" t="s">
        <v>30</v>
      </c>
      <c r="J40" s="73" t="s">
        <v>31</v>
      </c>
      <c r="K40" s="73" t="s">
        <v>32</v>
      </c>
      <c r="L40" s="73" t="s">
        <v>33</v>
      </c>
    </row>
    <row r="41" spans="1:12" x14ac:dyDescent="0.2">
      <c r="A41" s="72" t="s">
        <v>34</v>
      </c>
      <c r="B41" s="71"/>
      <c r="C41" s="71"/>
      <c r="D41" s="71"/>
      <c r="E41" s="71"/>
      <c r="F41" s="71"/>
      <c r="G41" s="71"/>
      <c r="H41" s="71"/>
      <c r="I41" s="71"/>
      <c r="J41" s="70"/>
      <c r="K41" s="70"/>
      <c r="L41" s="71"/>
    </row>
    <row r="42" spans="1:12" x14ac:dyDescent="0.2">
      <c r="A42" s="72" t="s">
        <v>35</v>
      </c>
      <c r="B42" s="71"/>
      <c r="C42" s="71"/>
      <c r="D42" s="71"/>
      <c r="E42" s="71"/>
      <c r="F42" s="71"/>
      <c r="G42" s="71"/>
      <c r="H42" s="71"/>
      <c r="I42" s="71"/>
      <c r="J42" s="70"/>
      <c r="K42" s="70"/>
      <c r="L42" s="71"/>
    </row>
    <row r="43" spans="1:12" x14ac:dyDescent="0.2">
      <c r="A43" s="72" t="s">
        <v>36</v>
      </c>
      <c r="B43" s="71"/>
      <c r="C43" s="71"/>
      <c r="D43" s="71"/>
      <c r="E43" s="71"/>
      <c r="F43" s="71"/>
      <c r="G43" s="71"/>
      <c r="H43" s="71"/>
      <c r="I43" s="71"/>
      <c r="J43" s="70"/>
      <c r="K43" s="70"/>
      <c r="L43" s="71"/>
    </row>
    <row r="44" spans="1:12" x14ac:dyDescent="0.2">
      <c r="A44" s="72" t="s">
        <v>37</v>
      </c>
      <c r="B44" s="71"/>
      <c r="C44" s="71"/>
      <c r="D44" s="71"/>
      <c r="E44" s="71"/>
      <c r="F44" s="71"/>
      <c r="G44" s="71"/>
      <c r="H44" s="71"/>
      <c r="I44" s="71"/>
      <c r="J44" s="70"/>
      <c r="K44" s="70"/>
      <c r="L44" s="71"/>
    </row>
  </sheetData>
  <mergeCells count="6">
    <mergeCell ref="B39:L39"/>
    <mergeCell ref="B4:L4"/>
    <mergeCell ref="B11:L11"/>
    <mergeCell ref="B18:L18"/>
    <mergeCell ref="B25:L25"/>
    <mergeCell ref="B32:L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56AEE-E545-C542-99D1-A1C505BD227C}">
  <dimension ref="A3:E23"/>
  <sheetViews>
    <sheetView workbookViewId="0">
      <selection activeCell="P21" sqref="P21"/>
    </sheetView>
  </sheetViews>
  <sheetFormatPr baseColWidth="10" defaultRowHeight="19" x14ac:dyDescent="0.25"/>
  <cols>
    <col min="1" max="1" width="28" style="76" customWidth="1"/>
    <col min="2" max="2" width="29.33203125" style="76" customWidth="1"/>
    <col min="3" max="4" width="28.83203125" style="76" customWidth="1"/>
    <col min="5" max="5" width="30.1640625" style="76" customWidth="1"/>
    <col min="6" max="16384" width="10.83203125" style="76"/>
  </cols>
  <sheetData>
    <row r="3" spans="1:4" x14ac:dyDescent="0.25">
      <c r="A3" s="227" t="s">
        <v>46</v>
      </c>
      <c r="B3" s="227"/>
      <c r="C3" s="227"/>
      <c r="D3" s="227"/>
    </row>
    <row r="4" spans="1:4" x14ac:dyDescent="0.25">
      <c r="B4" s="77" t="s">
        <v>40</v>
      </c>
      <c r="C4" s="77" t="s">
        <v>41</v>
      </c>
      <c r="D4" s="77" t="s">
        <v>42</v>
      </c>
    </row>
    <row r="5" spans="1:4" x14ac:dyDescent="0.25">
      <c r="A5" s="78" t="s">
        <v>34</v>
      </c>
      <c r="B5" s="79"/>
      <c r="C5" s="79"/>
      <c r="D5" s="79"/>
    </row>
    <row r="6" spans="1:4" x14ac:dyDescent="0.25">
      <c r="A6" s="78" t="s">
        <v>35</v>
      </c>
      <c r="B6" s="79"/>
      <c r="C6" s="79"/>
      <c r="D6" s="79"/>
    </row>
    <row r="7" spans="1:4" x14ac:dyDescent="0.25">
      <c r="A7" s="78" t="s">
        <v>36</v>
      </c>
      <c r="B7" s="79"/>
      <c r="C7" s="79"/>
      <c r="D7" s="79"/>
    </row>
    <row r="8" spans="1:4" x14ac:dyDescent="0.25">
      <c r="A8" s="78" t="s">
        <v>37</v>
      </c>
      <c r="B8" s="79"/>
      <c r="C8" s="79"/>
      <c r="D8" s="79"/>
    </row>
    <row r="9" spans="1:4" x14ac:dyDescent="0.25">
      <c r="B9" s="79"/>
      <c r="C9" s="79"/>
      <c r="D9" s="79"/>
    </row>
    <row r="11" spans="1:4" x14ac:dyDescent="0.25">
      <c r="A11" s="227" t="s">
        <v>47</v>
      </c>
      <c r="B11" s="227"/>
      <c r="C11" s="227"/>
      <c r="D11" s="227"/>
    </row>
    <row r="12" spans="1:4" x14ac:dyDescent="0.25">
      <c r="B12" s="77" t="s">
        <v>43</v>
      </c>
      <c r="C12" s="77" t="s">
        <v>44</v>
      </c>
      <c r="D12" s="77" t="s">
        <v>45</v>
      </c>
    </row>
    <row r="13" spans="1:4" x14ac:dyDescent="0.25">
      <c r="A13" s="78" t="s">
        <v>34</v>
      </c>
      <c r="B13" s="79"/>
      <c r="C13" s="79"/>
      <c r="D13" s="79"/>
    </row>
    <row r="14" spans="1:4" x14ac:dyDescent="0.25">
      <c r="A14" s="78" t="s">
        <v>35</v>
      </c>
      <c r="B14" s="79"/>
      <c r="C14" s="79"/>
      <c r="D14" s="79"/>
    </row>
    <row r="15" spans="1:4" x14ac:dyDescent="0.25">
      <c r="A15" s="78" t="s">
        <v>36</v>
      </c>
      <c r="B15" s="79"/>
      <c r="C15" s="79"/>
      <c r="D15" s="79"/>
    </row>
    <row r="16" spans="1:4" x14ac:dyDescent="0.25">
      <c r="A16" s="78" t="s">
        <v>37</v>
      </c>
      <c r="B16" s="79"/>
      <c r="C16" s="79"/>
      <c r="D16" s="79"/>
    </row>
    <row r="18" spans="1:5" x14ac:dyDescent="0.25">
      <c r="A18" s="227" t="s">
        <v>48</v>
      </c>
      <c r="B18" s="227"/>
      <c r="C18" s="227"/>
      <c r="D18" s="227"/>
      <c r="E18" s="227"/>
    </row>
    <row r="19" spans="1:5" x14ac:dyDescent="0.25">
      <c r="B19" s="77" t="s">
        <v>49</v>
      </c>
      <c r="C19" s="77" t="s">
        <v>50</v>
      </c>
      <c r="D19" s="77" t="s">
        <v>51</v>
      </c>
      <c r="E19" s="77" t="s">
        <v>52</v>
      </c>
    </row>
    <row r="20" spans="1:5" x14ac:dyDescent="0.25">
      <c r="A20" s="78" t="s">
        <v>34</v>
      </c>
      <c r="B20" s="79"/>
      <c r="C20" s="79"/>
      <c r="D20" s="79"/>
      <c r="E20" s="79"/>
    </row>
    <row r="21" spans="1:5" x14ac:dyDescent="0.25">
      <c r="A21" s="78" t="s">
        <v>35</v>
      </c>
      <c r="B21" s="79"/>
      <c r="C21" s="79"/>
      <c r="D21" s="79"/>
      <c r="E21" s="79"/>
    </row>
    <row r="22" spans="1:5" x14ac:dyDescent="0.25">
      <c r="A22" s="78" t="s">
        <v>36</v>
      </c>
      <c r="B22" s="79"/>
      <c r="C22" s="79"/>
      <c r="D22" s="79"/>
      <c r="E22" s="79"/>
    </row>
    <row r="23" spans="1:5" x14ac:dyDescent="0.25">
      <c r="A23" s="78" t="s">
        <v>37</v>
      </c>
      <c r="B23" s="79"/>
      <c r="C23" s="79"/>
      <c r="D23" s="79"/>
      <c r="E23" s="79"/>
    </row>
  </sheetData>
  <mergeCells count="3">
    <mergeCell ref="A3:D3"/>
    <mergeCell ref="A11:D11"/>
    <mergeCell ref="A18:E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D583-2586-E641-AE7C-D098FD58538E}">
  <dimension ref="A2:O56"/>
  <sheetViews>
    <sheetView showGridLines="0" topLeftCell="A45" zoomScale="139" workbookViewId="0">
      <selection activeCell="P21" sqref="P21"/>
    </sheetView>
  </sheetViews>
  <sheetFormatPr baseColWidth="10" defaultRowHeight="19" x14ac:dyDescent="0.25"/>
  <cols>
    <col min="1" max="1" width="53" style="82" customWidth="1"/>
    <col min="2" max="2" width="14.33203125" style="82" customWidth="1"/>
    <col min="3" max="3" width="16.6640625" style="76" customWidth="1"/>
    <col min="4" max="4" width="14.5" style="76" customWidth="1"/>
    <col min="5" max="5" width="15.1640625" style="76" customWidth="1"/>
    <col min="6" max="6" width="17.1640625" style="76" customWidth="1"/>
    <col min="7" max="7" width="13.83203125" style="76" customWidth="1"/>
    <col min="8" max="16384" width="10.83203125" style="76"/>
  </cols>
  <sheetData>
    <row r="2" spans="1:15" ht="40" x14ac:dyDescent="0.25">
      <c r="A2" s="83" t="s">
        <v>53</v>
      </c>
      <c r="B2" s="106"/>
      <c r="C2" s="84" t="s">
        <v>17</v>
      </c>
      <c r="D2" s="84" t="s">
        <v>18</v>
      </c>
      <c r="E2" s="84" t="s">
        <v>19</v>
      </c>
      <c r="F2" s="84" t="s">
        <v>20</v>
      </c>
      <c r="G2" s="84" t="s">
        <v>100</v>
      </c>
      <c r="I2" s="81"/>
      <c r="J2" s="81"/>
      <c r="K2" s="81"/>
      <c r="L2" s="81"/>
      <c r="M2" s="81"/>
      <c r="N2" s="81"/>
      <c r="O2" s="81"/>
    </row>
    <row r="3" spans="1:15" ht="40" customHeight="1" x14ac:dyDescent="0.25">
      <c r="A3" s="85" t="s">
        <v>54</v>
      </c>
      <c r="B3" s="228"/>
      <c r="C3" s="160"/>
      <c r="D3" s="160"/>
      <c r="E3" s="178"/>
      <c r="F3" s="182"/>
      <c r="G3" s="180"/>
      <c r="I3" s="81"/>
      <c r="J3" s="81"/>
      <c r="K3" s="81"/>
      <c r="L3" s="113"/>
      <c r="M3" s="81"/>
      <c r="N3" s="81"/>
      <c r="O3" s="113"/>
    </row>
    <row r="4" spans="1:15" ht="40" x14ac:dyDescent="0.25">
      <c r="A4" s="85" t="s">
        <v>55</v>
      </c>
      <c r="B4" s="228"/>
      <c r="C4" s="161"/>
      <c r="D4" s="161"/>
      <c r="E4" s="179"/>
      <c r="F4" s="183"/>
      <c r="G4" s="180"/>
      <c r="I4" s="111"/>
      <c r="J4" s="111"/>
      <c r="K4" s="111"/>
      <c r="L4" s="111"/>
      <c r="M4" s="111"/>
      <c r="N4" s="111"/>
      <c r="O4" s="111"/>
    </row>
    <row r="5" spans="1:15" ht="40" x14ac:dyDescent="0.25">
      <c r="A5" s="85" t="s">
        <v>56</v>
      </c>
      <c r="B5" s="228"/>
      <c r="C5" s="161"/>
      <c r="D5" s="161"/>
      <c r="E5" s="179"/>
      <c r="F5" s="183"/>
      <c r="G5" s="180"/>
      <c r="I5" s="111"/>
      <c r="J5" s="111"/>
      <c r="K5" s="111"/>
      <c r="L5" s="111"/>
      <c r="M5" s="111"/>
      <c r="N5" s="111"/>
      <c r="O5" s="111"/>
    </row>
    <row r="6" spans="1:15" ht="40" customHeight="1" x14ac:dyDescent="0.25">
      <c r="A6" s="85" t="s">
        <v>57</v>
      </c>
      <c r="B6" s="228"/>
      <c r="C6" s="161"/>
      <c r="D6" s="161"/>
      <c r="E6" s="179"/>
      <c r="F6" s="183"/>
      <c r="G6" s="180"/>
      <c r="I6" s="111"/>
      <c r="J6" s="111"/>
      <c r="K6" s="111"/>
      <c r="L6" s="111"/>
      <c r="M6" s="111"/>
      <c r="N6" s="111"/>
      <c r="O6" s="111"/>
    </row>
    <row r="7" spans="1:15" ht="20" x14ac:dyDescent="0.25">
      <c r="A7" s="85" t="s">
        <v>58</v>
      </c>
      <c r="B7" s="228"/>
      <c r="C7" s="160"/>
      <c r="D7" s="160"/>
      <c r="E7" s="178"/>
      <c r="F7" s="182"/>
      <c r="G7" s="180"/>
      <c r="I7" s="111"/>
      <c r="J7" s="111"/>
      <c r="K7" s="111"/>
      <c r="L7" s="112"/>
      <c r="M7" s="112"/>
      <c r="N7" s="111"/>
      <c r="O7" s="112"/>
    </row>
    <row r="8" spans="1:15" ht="20" x14ac:dyDescent="0.25">
      <c r="A8" s="85" t="s">
        <v>59</v>
      </c>
      <c r="B8" s="228"/>
      <c r="C8" s="160"/>
      <c r="D8" s="160"/>
      <c r="E8" s="178"/>
      <c r="F8" s="182"/>
      <c r="G8" s="180"/>
      <c r="I8" s="111"/>
      <c r="J8" s="111"/>
      <c r="K8" s="111"/>
      <c r="L8" s="112"/>
      <c r="M8" s="112"/>
      <c r="N8" s="111"/>
      <c r="O8" s="112"/>
    </row>
    <row r="9" spans="1:15" s="7" customFormat="1" ht="34" hidden="1" customHeight="1" x14ac:dyDescent="0.2">
      <c r="A9" s="8" t="s">
        <v>60</v>
      </c>
      <c r="B9" s="228"/>
      <c r="C9" s="161"/>
      <c r="D9" s="161"/>
      <c r="E9" s="179"/>
      <c r="F9" s="183"/>
      <c r="G9" s="180"/>
      <c r="I9" s="111" t="s">
        <v>60</v>
      </c>
      <c r="J9" s="111">
        <v>0</v>
      </c>
      <c r="K9" s="111">
        <v>0</v>
      </c>
      <c r="L9" s="111">
        <v>207</v>
      </c>
      <c r="M9" s="111">
        <v>45</v>
      </c>
      <c r="N9" s="111">
        <v>32</v>
      </c>
      <c r="O9" s="111">
        <v>284</v>
      </c>
    </row>
    <row r="10" spans="1:15" s="7" customFormat="1" ht="34" hidden="1" customHeight="1" x14ac:dyDescent="0.2">
      <c r="A10" s="8" t="s">
        <v>61</v>
      </c>
      <c r="B10" s="228"/>
      <c r="C10" s="161"/>
      <c r="D10" s="161"/>
      <c r="E10" s="179"/>
      <c r="F10" s="183"/>
      <c r="G10" s="180"/>
      <c r="I10" s="111" t="s">
        <v>61</v>
      </c>
      <c r="J10" s="111">
        <v>0</v>
      </c>
      <c r="K10" s="111">
        <v>0</v>
      </c>
      <c r="L10" s="111">
        <v>0</v>
      </c>
      <c r="M10" s="111">
        <v>0</v>
      </c>
      <c r="N10" s="111">
        <v>0</v>
      </c>
      <c r="O10" s="111">
        <v>0</v>
      </c>
    </row>
    <row r="11" spans="1:15" ht="60" x14ac:dyDescent="0.25">
      <c r="A11" s="85" t="s">
        <v>62</v>
      </c>
      <c r="B11" s="228"/>
      <c r="C11" s="161"/>
      <c r="D11" s="161"/>
      <c r="E11" s="179"/>
      <c r="F11" s="183"/>
      <c r="G11" s="180"/>
      <c r="I11" s="111"/>
      <c r="J11" s="111"/>
      <c r="K11" s="111"/>
      <c r="L11" s="111"/>
      <c r="M11" s="111"/>
      <c r="N11" s="111"/>
      <c r="O11" s="111"/>
    </row>
    <row r="12" spans="1:15" ht="40" x14ac:dyDescent="0.25">
      <c r="A12" s="85" t="s">
        <v>63</v>
      </c>
      <c r="B12" s="228"/>
      <c r="C12" s="161"/>
      <c r="D12" s="161"/>
      <c r="E12" s="179"/>
      <c r="F12" s="183"/>
      <c r="G12" s="180"/>
      <c r="I12" s="111"/>
      <c r="J12" s="111"/>
      <c r="K12" s="111"/>
      <c r="L12" s="111"/>
      <c r="M12" s="111"/>
      <c r="N12" s="111"/>
      <c r="O12" s="111"/>
    </row>
    <row r="13" spans="1:15" ht="20" x14ac:dyDescent="0.25">
      <c r="A13" s="85" t="s">
        <v>64</v>
      </c>
      <c r="B13" s="228"/>
      <c r="C13" s="161"/>
      <c r="D13" s="161"/>
      <c r="E13" s="178"/>
      <c r="F13" s="182"/>
      <c r="G13" s="180"/>
      <c r="I13" s="111"/>
      <c r="J13" s="111"/>
      <c r="K13" s="111"/>
      <c r="L13" s="111"/>
      <c r="M13" s="111"/>
      <c r="N13" s="111"/>
      <c r="O13" s="111"/>
    </row>
    <row r="14" spans="1:15" ht="40" x14ac:dyDescent="0.25">
      <c r="A14" s="85" t="s">
        <v>65</v>
      </c>
      <c r="B14" s="228"/>
      <c r="C14" s="161"/>
      <c r="D14" s="161"/>
      <c r="E14" s="179"/>
      <c r="F14" s="183"/>
      <c r="G14" s="180"/>
      <c r="I14" s="111"/>
      <c r="J14" s="111"/>
      <c r="K14" s="111"/>
      <c r="L14" s="111"/>
      <c r="M14" s="111"/>
      <c r="N14" s="111"/>
      <c r="O14" s="111"/>
    </row>
    <row r="15" spans="1:15" ht="20" x14ac:dyDescent="0.25">
      <c r="A15" s="85" t="s">
        <v>66</v>
      </c>
      <c r="B15" s="228"/>
      <c r="C15" s="161"/>
      <c r="D15" s="161"/>
      <c r="E15" s="179"/>
      <c r="F15" s="183"/>
      <c r="G15" s="180"/>
      <c r="I15" s="111"/>
      <c r="J15" s="111"/>
      <c r="K15" s="111"/>
      <c r="L15" s="111"/>
      <c r="M15" s="111"/>
      <c r="N15" s="111"/>
      <c r="O15" s="111"/>
    </row>
    <row r="16" spans="1:15" ht="20" x14ac:dyDescent="0.25">
      <c r="A16" s="85" t="s">
        <v>67</v>
      </c>
      <c r="B16" s="228"/>
      <c r="C16" s="161"/>
      <c r="D16" s="161"/>
      <c r="E16" s="178"/>
      <c r="F16" s="182"/>
      <c r="G16" s="180"/>
      <c r="I16" s="111"/>
      <c r="J16" s="111"/>
      <c r="K16" s="111"/>
      <c r="L16" s="111"/>
      <c r="M16" s="111"/>
      <c r="N16" s="111"/>
      <c r="O16" s="111"/>
    </row>
    <row r="17" spans="1:15" ht="20" x14ac:dyDescent="0.25">
      <c r="A17" s="85" t="s">
        <v>68</v>
      </c>
      <c r="B17" s="228"/>
      <c r="C17" s="161"/>
      <c r="D17" s="161"/>
      <c r="E17" s="179"/>
      <c r="F17" s="183"/>
      <c r="G17" s="180"/>
      <c r="I17" s="111"/>
      <c r="J17" s="111"/>
      <c r="K17" s="111"/>
      <c r="L17" s="111"/>
      <c r="M17" s="111"/>
      <c r="N17" s="111"/>
      <c r="O17" s="111"/>
    </row>
    <row r="18" spans="1:15" ht="20" x14ac:dyDescent="0.25">
      <c r="A18" s="85" t="s">
        <v>69</v>
      </c>
      <c r="B18" s="228"/>
      <c r="C18" s="161"/>
      <c r="D18" s="161"/>
      <c r="E18" s="179"/>
      <c r="F18" s="183"/>
      <c r="G18" s="180"/>
      <c r="I18" s="111"/>
      <c r="J18" s="111"/>
      <c r="K18" s="111"/>
      <c r="L18" s="111"/>
      <c r="M18" s="111"/>
      <c r="N18" s="111"/>
      <c r="O18" s="111"/>
    </row>
    <row r="19" spans="1:15" ht="20" hidden="1" customHeight="1" x14ac:dyDescent="0.25">
      <c r="A19" s="162" t="s">
        <v>70</v>
      </c>
      <c r="B19" s="228"/>
      <c r="C19" s="161"/>
      <c r="D19" s="161"/>
      <c r="E19" s="179"/>
      <c r="F19" s="183"/>
      <c r="G19" s="180"/>
      <c r="I19" s="111" t="s">
        <v>70</v>
      </c>
      <c r="J19" s="111">
        <v>0</v>
      </c>
      <c r="K19" s="111">
        <v>0</v>
      </c>
      <c r="L19" s="111">
        <v>0</v>
      </c>
      <c r="M19" s="111">
        <v>0</v>
      </c>
      <c r="N19" s="111">
        <v>0</v>
      </c>
      <c r="O19" s="111">
        <v>0</v>
      </c>
    </row>
    <row r="20" spans="1:15" ht="20" x14ac:dyDescent="0.25">
      <c r="A20" s="85" t="s">
        <v>71</v>
      </c>
      <c r="B20" s="228"/>
      <c r="C20" s="161"/>
      <c r="D20" s="161"/>
      <c r="E20" s="179"/>
      <c r="F20" s="183"/>
      <c r="G20" s="180"/>
      <c r="I20" s="111"/>
      <c r="J20" s="111"/>
      <c r="K20" s="111"/>
      <c r="L20" s="111"/>
      <c r="M20" s="111"/>
      <c r="N20" s="111"/>
      <c r="O20" s="111"/>
    </row>
    <row r="21" spans="1:15" ht="40" x14ac:dyDescent="0.25">
      <c r="A21" s="85" t="s">
        <v>72</v>
      </c>
      <c r="B21" s="228"/>
      <c r="C21" s="161"/>
      <c r="D21" s="161"/>
      <c r="E21" s="179"/>
      <c r="F21" s="183"/>
      <c r="G21" s="180"/>
      <c r="I21" s="111"/>
      <c r="J21" s="111"/>
      <c r="K21" s="111"/>
      <c r="L21" s="111"/>
      <c r="M21" s="111"/>
      <c r="N21" s="111"/>
      <c r="O21" s="111"/>
    </row>
    <row r="22" spans="1:15" ht="40" x14ac:dyDescent="0.25">
      <c r="A22" s="85" t="s">
        <v>73</v>
      </c>
      <c r="B22" s="228"/>
      <c r="C22" s="161"/>
      <c r="D22" s="161"/>
      <c r="E22" s="179"/>
      <c r="F22" s="183"/>
      <c r="G22" s="180"/>
      <c r="I22" s="111"/>
      <c r="J22" s="111"/>
      <c r="K22" s="111"/>
      <c r="L22" s="111"/>
      <c r="M22" s="111"/>
      <c r="N22" s="111"/>
      <c r="O22" s="111"/>
    </row>
    <row r="23" spans="1:15" ht="40" x14ac:dyDescent="0.25">
      <c r="A23" s="85" t="s">
        <v>74</v>
      </c>
      <c r="B23" s="228"/>
      <c r="C23" s="161"/>
      <c r="D23" s="161"/>
      <c r="E23" s="179"/>
      <c r="F23" s="183"/>
      <c r="G23" s="180"/>
      <c r="I23" s="111"/>
      <c r="J23" s="111"/>
      <c r="K23" s="111"/>
      <c r="L23" s="111"/>
      <c r="M23" s="111"/>
      <c r="N23" s="111"/>
      <c r="O23" s="111"/>
    </row>
    <row r="24" spans="1:15" s="7" customFormat="1" ht="17" hidden="1" customHeight="1" x14ac:dyDescent="0.2">
      <c r="A24" s="8" t="s">
        <v>75</v>
      </c>
      <c r="B24" s="228"/>
      <c r="C24" s="161"/>
      <c r="D24" s="161"/>
      <c r="E24" s="179"/>
      <c r="F24" s="183"/>
      <c r="G24" s="180"/>
      <c r="I24" s="111" t="s">
        <v>75</v>
      </c>
      <c r="J24" s="111">
        <v>0</v>
      </c>
      <c r="K24" s="111">
        <v>0</v>
      </c>
      <c r="L24" s="111">
        <v>0</v>
      </c>
      <c r="M24" s="111">
        <v>0</v>
      </c>
      <c r="N24" s="111">
        <v>0</v>
      </c>
      <c r="O24" s="111">
        <v>0</v>
      </c>
    </row>
    <row r="25" spans="1:15" ht="20" x14ac:dyDescent="0.25">
      <c r="A25" s="85" t="s">
        <v>76</v>
      </c>
      <c r="B25" s="228"/>
      <c r="C25" s="160"/>
      <c r="D25" s="160"/>
      <c r="E25" s="178"/>
      <c r="F25" s="182"/>
      <c r="G25" s="180"/>
      <c r="I25" s="111"/>
      <c r="J25" s="111"/>
      <c r="K25" s="111"/>
      <c r="L25" s="112"/>
      <c r="M25" s="111"/>
      <c r="N25" s="111"/>
      <c r="O25" s="112"/>
    </row>
    <row r="26" spans="1:15" s="7" customFormat="1" ht="17" hidden="1" customHeight="1" x14ac:dyDescent="0.2">
      <c r="A26" s="8" t="s">
        <v>77</v>
      </c>
      <c r="B26" s="228"/>
      <c r="C26" s="161"/>
      <c r="D26" s="161"/>
      <c r="E26" s="179"/>
      <c r="F26" s="183"/>
      <c r="G26" s="180"/>
      <c r="I26" s="111" t="s">
        <v>77</v>
      </c>
      <c r="J26" s="111">
        <v>0</v>
      </c>
      <c r="K26" s="111">
        <v>0</v>
      </c>
      <c r="L26" s="111">
        <v>0</v>
      </c>
      <c r="M26" s="111">
        <v>0</v>
      </c>
      <c r="N26" s="111">
        <v>0</v>
      </c>
      <c r="O26" s="111">
        <v>0</v>
      </c>
    </row>
    <row r="27" spans="1:15" s="7" customFormat="1" ht="17" hidden="1" customHeight="1" x14ac:dyDescent="0.2">
      <c r="A27" s="8" t="s">
        <v>78</v>
      </c>
      <c r="B27" s="228"/>
      <c r="C27" s="161"/>
      <c r="D27" s="161"/>
      <c r="E27" s="179"/>
      <c r="F27" s="183"/>
      <c r="G27" s="180"/>
      <c r="I27" s="111" t="s">
        <v>78</v>
      </c>
      <c r="J27" s="111">
        <v>0</v>
      </c>
      <c r="K27" s="111">
        <v>0</v>
      </c>
      <c r="L27" s="111">
        <v>0</v>
      </c>
      <c r="M27" s="111">
        <v>0</v>
      </c>
      <c r="N27" s="111">
        <v>0</v>
      </c>
      <c r="O27" s="111">
        <v>0</v>
      </c>
    </row>
    <row r="28" spans="1:15" ht="20" x14ac:dyDescent="0.25">
      <c r="A28" s="85" t="s">
        <v>79</v>
      </c>
      <c r="B28" s="228"/>
      <c r="C28" s="161"/>
      <c r="D28" s="161"/>
      <c r="E28" s="179"/>
      <c r="F28" s="183"/>
      <c r="G28" s="180"/>
      <c r="I28" s="111"/>
      <c r="J28" s="111"/>
      <c r="K28" s="111"/>
      <c r="L28" s="111"/>
      <c r="M28" s="111"/>
      <c r="N28" s="111"/>
      <c r="O28" s="112"/>
    </row>
    <row r="29" spans="1:15" ht="40" x14ac:dyDescent="0.25">
      <c r="A29" s="85" t="s">
        <v>80</v>
      </c>
      <c r="B29" s="228"/>
      <c r="C29" s="161"/>
      <c r="D29" s="161"/>
      <c r="E29" s="179"/>
      <c r="F29" s="183"/>
      <c r="G29" s="180"/>
      <c r="I29" s="111"/>
      <c r="J29" s="111"/>
      <c r="K29" s="111"/>
      <c r="L29" s="111"/>
      <c r="M29" s="111"/>
      <c r="N29" s="111"/>
      <c r="O29" s="111"/>
    </row>
    <row r="30" spans="1:15" s="7" customFormat="1" ht="34" hidden="1" customHeight="1" x14ac:dyDescent="0.2">
      <c r="A30" s="8" t="s">
        <v>81</v>
      </c>
      <c r="B30" s="228"/>
      <c r="C30" s="161"/>
      <c r="D30" s="161"/>
      <c r="E30" s="179"/>
      <c r="F30" s="183"/>
      <c r="G30" s="180"/>
      <c r="I30" s="111" t="s">
        <v>81</v>
      </c>
      <c r="J30" s="111">
        <v>0</v>
      </c>
      <c r="K30" s="111">
        <v>0</v>
      </c>
      <c r="L30" s="111">
        <v>0</v>
      </c>
      <c r="M30" s="111">
        <v>0</v>
      </c>
      <c r="N30" s="111">
        <v>0</v>
      </c>
      <c r="O30" s="111">
        <v>0</v>
      </c>
    </row>
    <row r="31" spans="1:15" ht="60" x14ac:dyDescent="0.25">
      <c r="A31" s="85" t="s">
        <v>82</v>
      </c>
      <c r="B31" s="228"/>
      <c r="C31" s="161"/>
      <c r="D31" s="161"/>
      <c r="E31" s="179"/>
      <c r="F31" s="183"/>
      <c r="G31" s="180"/>
      <c r="I31" s="111"/>
      <c r="J31" s="111"/>
      <c r="K31" s="111"/>
      <c r="L31" s="111"/>
      <c r="M31" s="111"/>
      <c r="N31" s="111"/>
      <c r="O31" s="112"/>
    </row>
    <row r="32" spans="1:15" s="7" customFormat="1" ht="17" hidden="1" customHeight="1" x14ac:dyDescent="0.2">
      <c r="A32" s="8" t="s">
        <v>83</v>
      </c>
      <c r="B32" s="228"/>
      <c r="C32" s="161"/>
      <c r="D32" s="161"/>
      <c r="E32" s="179"/>
      <c r="F32" s="183"/>
      <c r="G32" s="180"/>
      <c r="I32" s="111" t="s">
        <v>83</v>
      </c>
      <c r="J32" s="111">
        <v>0</v>
      </c>
      <c r="K32" s="111">
        <v>0</v>
      </c>
      <c r="L32" s="111">
        <v>0</v>
      </c>
      <c r="M32" s="111">
        <v>0</v>
      </c>
      <c r="N32" s="111">
        <v>0</v>
      </c>
      <c r="O32" s="111">
        <v>0</v>
      </c>
    </row>
    <row r="33" spans="1:15" s="7" customFormat="1" ht="17" hidden="1" customHeight="1" x14ac:dyDescent="0.2">
      <c r="A33" s="8" t="s">
        <v>84</v>
      </c>
      <c r="B33" s="228"/>
      <c r="C33" s="161"/>
      <c r="D33" s="161"/>
      <c r="E33" s="179"/>
      <c r="F33" s="183"/>
      <c r="G33" s="180"/>
      <c r="I33" s="111" t="s">
        <v>84</v>
      </c>
      <c r="J33" s="111">
        <v>0</v>
      </c>
      <c r="K33" s="111">
        <v>0</v>
      </c>
      <c r="L33" s="111">
        <v>0</v>
      </c>
      <c r="M33" s="111">
        <v>0</v>
      </c>
      <c r="N33" s="111">
        <v>0</v>
      </c>
      <c r="O33" s="111">
        <v>0</v>
      </c>
    </row>
    <row r="34" spans="1:15" s="7" customFormat="1" ht="17" hidden="1" customHeight="1" x14ac:dyDescent="0.2">
      <c r="A34" s="8" t="s">
        <v>85</v>
      </c>
      <c r="B34" s="228"/>
      <c r="C34" s="161"/>
      <c r="D34" s="161"/>
      <c r="E34" s="179"/>
      <c r="F34" s="183"/>
      <c r="G34" s="180"/>
      <c r="I34" s="111" t="s">
        <v>85</v>
      </c>
      <c r="J34" s="111">
        <v>0</v>
      </c>
      <c r="K34" s="111">
        <v>0</v>
      </c>
      <c r="L34" s="111">
        <v>0</v>
      </c>
      <c r="M34" s="111">
        <v>0</v>
      </c>
      <c r="N34" s="111">
        <v>0</v>
      </c>
      <c r="O34" s="111">
        <v>0</v>
      </c>
    </row>
    <row r="35" spans="1:15" ht="20" x14ac:dyDescent="0.25">
      <c r="A35" s="85" t="s">
        <v>86</v>
      </c>
      <c r="B35" s="228"/>
      <c r="C35" s="161"/>
      <c r="D35" s="161"/>
      <c r="E35" s="179"/>
      <c r="F35" s="183"/>
      <c r="G35" s="180"/>
      <c r="I35" s="111"/>
      <c r="J35" s="111"/>
      <c r="K35" s="111"/>
      <c r="L35" s="111"/>
      <c r="M35" s="111"/>
      <c r="N35" s="111"/>
      <c r="O35" s="111"/>
    </row>
    <row r="36" spans="1:15" ht="20" x14ac:dyDescent="0.25">
      <c r="A36" s="85" t="s">
        <v>87</v>
      </c>
      <c r="B36" s="228"/>
      <c r="C36" s="160"/>
      <c r="D36" s="160"/>
      <c r="E36" s="178"/>
      <c r="F36" s="182"/>
      <c r="G36" s="180"/>
      <c r="I36" s="111"/>
      <c r="J36" s="111"/>
      <c r="K36" s="111"/>
      <c r="L36" s="111"/>
      <c r="M36" s="111"/>
      <c r="N36" s="111"/>
      <c r="O36" s="112"/>
    </row>
    <row r="37" spans="1:15" s="7" customFormat="1" ht="34" hidden="1" customHeight="1" x14ac:dyDescent="0.2">
      <c r="A37" s="8" t="s">
        <v>88</v>
      </c>
      <c r="B37" s="228"/>
      <c r="C37" s="161"/>
      <c r="D37" s="161"/>
      <c r="E37" s="179"/>
      <c r="F37" s="183"/>
      <c r="G37" s="180"/>
      <c r="I37" s="111" t="s">
        <v>88</v>
      </c>
      <c r="J37" s="111">
        <v>0</v>
      </c>
      <c r="K37" s="111">
        <v>0</v>
      </c>
      <c r="L37" s="111">
        <v>0</v>
      </c>
      <c r="M37" s="111">
        <v>0</v>
      </c>
      <c r="N37" s="111">
        <v>0</v>
      </c>
      <c r="O37" s="111">
        <v>0</v>
      </c>
    </row>
    <row r="38" spans="1:15" s="7" customFormat="1" ht="17" hidden="1" customHeight="1" x14ac:dyDescent="0.2">
      <c r="A38" s="8" t="s">
        <v>89</v>
      </c>
      <c r="B38" s="228"/>
      <c r="C38" s="161"/>
      <c r="D38" s="161"/>
      <c r="E38" s="179"/>
      <c r="F38" s="183"/>
      <c r="G38" s="180"/>
      <c r="I38" s="111" t="s">
        <v>89</v>
      </c>
      <c r="J38" s="111">
        <v>0</v>
      </c>
      <c r="K38" s="111">
        <v>0</v>
      </c>
      <c r="L38" s="111">
        <v>0</v>
      </c>
      <c r="M38" s="111">
        <v>0</v>
      </c>
      <c r="N38" s="111">
        <v>0</v>
      </c>
      <c r="O38" s="111">
        <v>0</v>
      </c>
    </row>
    <row r="39" spans="1:15" s="7" customFormat="1" ht="17" hidden="1" customHeight="1" x14ac:dyDescent="0.2">
      <c r="A39" s="8" t="s">
        <v>90</v>
      </c>
      <c r="B39" s="228"/>
      <c r="C39" s="161"/>
      <c r="D39" s="161"/>
      <c r="E39" s="179"/>
      <c r="F39" s="183"/>
      <c r="G39" s="180"/>
      <c r="I39" s="111" t="s">
        <v>90</v>
      </c>
      <c r="J39" s="111">
        <v>0</v>
      </c>
      <c r="K39" s="111">
        <v>0</v>
      </c>
      <c r="L39" s="111">
        <v>0</v>
      </c>
      <c r="M39" s="111">
        <v>0</v>
      </c>
      <c r="N39" s="111">
        <v>0</v>
      </c>
      <c r="O39" s="111">
        <v>0</v>
      </c>
    </row>
    <row r="40" spans="1:15" s="7" customFormat="1" ht="17" hidden="1" customHeight="1" x14ac:dyDescent="0.2">
      <c r="A40" s="8" t="s">
        <v>91</v>
      </c>
      <c r="B40" s="228"/>
      <c r="C40" s="161"/>
      <c r="D40" s="161"/>
      <c r="E40" s="179"/>
      <c r="F40" s="183"/>
      <c r="G40" s="180"/>
      <c r="I40" s="111" t="s">
        <v>91</v>
      </c>
      <c r="J40" s="111">
        <v>0</v>
      </c>
      <c r="K40" s="111">
        <v>0</v>
      </c>
      <c r="L40" s="111">
        <v>0</v>
      </c>
      <c r="M40" s="111">
        <v>0</v>
      </c>
      <c r="N40" s="111">
        <v>0</v>
      </c>
      <c r="O40" s="111">
        <v>0</v>
      </c>
    </row>
    <row r="41" spans="1:15" s="7" customFormat="1" ht="17" hidden="1" customHeight="1" x14ac:dyDescent="0.2">
      <c r="A41" s="8" t="s">
        <v>92</v>
      </c>
      <c r="B41" s="228"/>
      <c r="C41" s="161"/>
      <c r="D41" s="161"/>
      <c r="E41" s="179"/>
      <c r="F41" s="183"/>
      <c r="G41" s="180"/>
      <c r="I41" s="111" t="s">
        <v>92</v>
      </c>
      <c r="J41" s="111">
        <v>0</v>
      </c>
      <c r="K41" s="111">
        <v>0</v>
      </c>
      <c r="L41" s="111">
        <v>0</v>
      </c>
      <c r="M41" s="111">
        <v>0</v>
      </c>
      <c r="N41" s="111">
        <v>0</v>
      </c>
      <c r="O41" s="111">
        <v>0</v>
      </c>
    </row>
    <row r="42" spans="1:15" ht="20" x14ac:dyDescent="0.25">
      <c r="A42" s="85" t="s">
        <v>93</v>
      </c>
      <c r="B42" s="228"/>
      <c r="C42" s="160"/>
      <c r="D42" s="160"/>
      <c r="E42" s="178"/>
      <c r="F42" s="182"/>
      <c r="G42" s="180"/>
      <c r="I42" s="111"/>
      <c r="J42" s="111"/>
      <c r="K42" s="111"/>
      <c r="L42" s="112"/>
      <c r="M42" s="112"/>
      <c r="N42" s="111"/>
      <c r="O42" s="112"/>
    </row>
    <row r="43" spans="1:15" ht="20" x14ac:dyDescent="0.25">
      <c r="A43" s="85" t="s">
        <v>94</v>
      </c>
      <c r="B43" s="228"/>
      <c r="C43" s="160"/>
      <c r="D43" s="160"/>
      <c r="E43" s="178"/>
      <c r="F43" s="182"/>
      <c r="G43" s="180"/>
      <c r="I43" s="111"/>
      <c r="J43" s="111"/>
      <c r="K43" s="111"/>
      <c r="L43" s="112"/>
      <c r="M43" s="111"/>
      <c r="N43" s="111"/>
      <c r="O43" s="112"/>
    </row>
    <row r="44" spans="1:15" s="7" customFormat="1" ht="34" hidden="1" customHeight="1" x14ac:dyDescent="0.2">
      <c r="A44" s="8" t="s">
        <v>95</v>
      </c>
      <c r="B44" s="228"/>
      <c r="C44" s="161"/>
      <c r="D44" s="161"/>
      <c r="E44" s="179"/>
      <c r="F44" s="183"/>
      <c r="G44" s="180"/>
      <c r="I44" s="111" t="s">
        <v>95</v>
      </c>
      <c r="J44" s="111">
        <v>0</v>
      </c>
      <c r="K44" s="111">
        <v>0</v>
      </c>
      <c r="L44" s="111">
        <v>0</v>
      </c>
      <c r="M44" s="111">
        <v>0</v>
      </c>
      <c r="N44" s="111">
        <v>0</v>
      </c>
      <c r="O44" s="111">
        <v>0</v>
      </c>
    </row>
    <row r="45" spans="1:15" ht="20" x14ac:dyDescent="0.25">
      <c r="A45" s="85" t="s">
        <v>96</v>
      </c>
      <c r="B45" s="228"/>
      <c r="C45" s="161"/>
      <c r="D45" s="161"/>
      <c r="E45" s="179"/>
      <c r="F45" s="183"/>
      <c r="G45" s="180"/>
      <c r="I45" s="111"/>
      <c r="J45" s="111"/>
      <c r="K45" s="111"/>
      <c r="L45" s="111"/>
      <c r="M45" s="111"/>
      <c r="N45" s="111"/>
      <c r="O45" s="111"/>
    </row>
    <row r="46" spans="1:15" s="7" customFormat="1" ht="34" hidden="1" customHeight="1" x14ac:dyDescent="0.2">
      <c r="A46" s="8" t="s">
        <v>97</v>
      </c>
      <c r="B46" s="228"/>
      <c r="C46" s="161"/>
      <c r="D46" s="161"/>
      <c r="E46" s="179"/>
      <c r="F46" s="183"/>
      <c r="G46" s="180"/>
      <c r="I46" s="111" t="s">
        <v>97</v>
      </c>
      <c r="J46" s="111">
        <v>0</v>
      </c>
      <c r="K46" s="111">
        <v>0</v>
      </c>
      <c r="L46" s="111">
        <v>0</v>
      </c>
      <c r="M46" s="111">
        <v>0</v>
      </c>
      <c r="N46" s="111">
        <v>0</v>
      </c>
      <c r="O46" s="111">
        <v>0</v>
      </c>
    </row>
    <row r="47" spans="1:15" ht="40" x14ac:dyDescent="0.25">
      <c r="A47" s="85" t="s">
        <v>98</v>
      </c>
      <c r="B47" s="228"/>
      <c r="C47" s="161"/>
      <c r="D47" s="161"/>
      <c r="E47" s="179"/>
      <c r="F47" s="183"/>
      <c r="G47" s="180"/>
      <c r="I47" s="111"/>
      <c r="J47" s="111"/>
      <c r="K47" s="111"/>
      <c r="L47" s="111"/>
      <c r="M47" s="111"/>
      <c r="N47" s="111"/>
      <c r="O47" s="111"/>
    </row>
    <row r="48" spans="1:15" ht="20" x14ac:dyDescent="0.25">
      <c r="A48" s="85" t="s">
        <v>99</v>
      </c>
      <c r="B48" s="228"/>
      <c r="C48" s="161"/>
      <c r="D48" s="160"/>
      <c r="E48" s="178"/>
      <c r="F48" s="182"/>
      <c r="G48" s="180"/>
      <c r="I48" s="111"/>
      <c r="J48" s="111"/>
      <c r="K48" s="111"/>
      <c r="L48" s="111"/>
      <c r="M48" s="111"/>
      <c r="N48" s="111"/>
      <c r="O48" s="112"/>
    </row>
    <row r="49" spans="1:15" x14ac:dyDescent="0.25">
      <c r="D49" s="111"/>
      <c r="E49" s="111"/>
      <c r="F49" s="111"/>
      <c r="G49" s="111"/>
      <c r="I49" s="111"/>
      <c r="J49"/>
      <c r="K49"/>
      <c r="L49"/>
      <c r="M49"/>
      <c r="N49"/>
      <c r="O49"/>
    </row>
    <row r="51" spans="1:15" ht="20" x14ac:dyDescent="0.25">
      <c r="A51" s="85" t="s">
        <v>146</v>
      </c>
      <c r="B51" s="85"/>
      <c r="C51" s="96" t="e">
        <f>C20/C36</f>
        <v>#DIV/0!</v>
      </c>
      <c r="D51" s="96" t="e">
        <f t="shared" ref="D51:G51" si="0">D20/D36</f>
        <v>#DIV/0!</v>
      </c>
      <c r="E51" s="96" t="e">
        <f t="shared" si="0"/>
        <v>#DIV/0!</v>
      </c>
      <c r="F51" s="96" t="e">
        <f t="shared" si="0"/>
        <v>#DIV/0!</v>
      </c>
      <c r="G51" s="96" t="e">
        <f t="shared" si="0"/>
        <v>#DIV/0!</v>
      </c>
    </row>
    <row r="52" spans="1:15" ht="20" x14ac:dyDescent="0.25">
      <c r="A52" s="85" t="s">
        <v>147</v>
      </c>
      <c r="B52" s="85" t="s">
        <v>243</v>
      </c>
      <c r="C52" s="107" t="e">
        <f>C28/C20</f>
        <v>#DIV/0!</v>
      </c>
      <c r="D52" s="107" t="e">
        <f t="shared" ref="D52:G52" si="1">D28/D20</f>
        <v>#DIV/0!</v>
      </c>
      <c r="E52" s="107" t="e">
        <f t="shared" si="1"/>
        <v>#DIV/0!</v>
      </c>
      <c r="F52" s="107" t="e">
        <f t="shared" si="1"/>
        <v>#DIV/0!</v>
      </c>
      <c r="G52" s="107" t="e">
        <f t="shared" si="1"/>
        <v>#DIV/0!</v>
      </c>
    </row>
    <row r="53" spans="1:15" ht="20" x14ac:dyDescent="0.25">
      <c r="A53" s="85" t="s">
        <v>148</v>
      </c>
      <c r="B53" s="85"/>
      <c r="C53" s="107" t="e">
        <f>(C20/C36)</f>
        <v>#DIV/0!</v>
      </c>
      <c r="D53" s="107" t="e">
        <f t="shared" ref="D53:G53" si="2">D20/D36</f>
        <v>#DIV/0!</v>
      </c>
      <c r="E53" s="107" t="e">
        <f t="shared" si="2"/>
        <v>#DIV/0!</v>
      </c>
      <c r="F53" s="107" t="e">
        <f>F20/F36</f>
        <v>#DIV/0!</v>
      </c>
      <c r="G53" s="107" t="e">
        <f t="shared" si="2"/>
        <v>#DIV/0!</v>
      </c>
    </row>
    <row r="54" spans="1:15" x14ac:dyDescent="0.25">
      <c r="B54" s="116"/>
      <c r="C54" s="116"/>
      <c r="D54" s="116"/>
      <c r="E54" s="116"/>
      <c r="F54" s="116"/>
      <c r="G54" s="116"/>
    </row>
    <row r="55" spans="1:15" x14ac:dyDescent="0.25">
      <c r="B55" s="85">
        <v>2021</v>
      </c>
      <c r="C55" s="87">
        <v>2022</v>
      </c>
      <c r="F55" s="116"/>
    </row>
    <row r="56" spans="1:15" ht="20" x14ac:dyDescent="0.25">
      <c r="A56" s="132" t="s">
        <v>264</v>
      </c>
      <c r="B56" s="133"/>
      <c r="C56" s="87"/>
    </row>
  </sheetData>
  <autoFilter ref="A2:H47" xr:uid="{03A0D583-2586-E641-AE7C-D098FD58538E}"/>
  <mergeCells count="1">
    <mergeCell ref="B3:B4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B19C-9763-A04B-A3A6-4FC8C23DDCEF}">
  <dimension ref="A1:I55"/>
  <sheetViews>
    <sheetView topLeftCell="A48" zoomScale="150" workbookViewId="0">
      <selection activeCell="P21" sqref="P21"/>
    </sheetView>
  </sheetViews>
  <sheetFormatPr baseColWidth="10" defaultRowHeight="19" x14ac:dyDescent="0.25"/>
  <cols>
    <col min="1" max="1" width="96.5" style="76" customWidth="1"/>
    <col min="2" max="6" width="24.5" style="76" customWidth="1"/>
    <col min="7" max="7" width="10.83203125" style="76"/>
    <col min="8" max="9" width="0" style="76" hidden="1" customWidth="1"/>
    <col min="10" max="16384" width="10.83203125" style="76"/>
  </cols>
  <sheetData>
    <row r="1" spans="1:9" x14ac:dyDescent="0.25">
      <c r="B1" s="77" t="s">
        <v>17</v>
      </c>
      <c r="C1" s="77" t="s">
        <v>18</v>
      </c>
      <c r="D1" s="77" t="s">
        <v>19</v>
      </c>
      <c r="E1" s="77" t="s">
        <v>133</v>
      </c>
      <c r="F1" s="77" t="s">
        <v>100</v>
      </c>
    </row>
    <row r="2" spans="1:9" ht="20" x14ac:dyDescent="0.25">
      <c r="A2" s="88" t="s">
        <v>101</v>
      </c>
      <c r="B2" s="89"/>
      <c r="C2" s="89"/>
      <c r="D2" s="89"/>
      <c r="E2" s="89"/>
      <c r="F2" s="89"/>
    </row>
    <row r="3" spans="1:9" ht="20" x14ac:dyDescent="0.25">
      <c r="A3" s="89" t="s">
        <v>53</v>
      </c>
      <c r="B3" s="89" t="s">
        <v>102</v>
      </c>
      <c r="C3" s="89" t="s">
        <v>102</v>
      </c>
      <c r="D3" s="89" t="s">
        <v>102</v>
      </c>
      <c r="E3" s="89" t="s">
        <v>102</v>
      </c>
      <c r="F3" s="89" t="s">
        <v>102</v>
      </c>
      <c r="H3" s="110"/>
      <c r="I3" s="110"/>
    </row>
    <row r="4" spans="1:9" ht="20" x14ac:dyDescent="0.25">
      <c r="A4" s="90" t="s">
        <v>103</v>
      </c>
      <c r="B4" s="91"/>
      <c r="C4" s="91"/>
      <c r="D4" s="91"/>
      <c r="E4" s="80"/>
      <c r="F4" s="90"/>
      <c r="H4" s="111"/>
      <c r="I4" s="111"/>
    </row>
    <row r="5" spans="1:9" ht="40" customHeight="1" x14ac:dyDescent="0.25">
      <c r="A5" s="90" t="s">
        <v>104</v>
      </c>
      <c r="B5" s="91"/>
      <c r="C5" s="91"/>
      <c r="D5" s="91"/>
      <c r="E5" s="80"/>
      <c r="F5" s="90"/>
      <c r="H5" s="111"/>
      <c r="I5" s="112"/>
    </row>
    <row r="6" spans="1:9" ht="40" x14ac:dyDescent="0.25">
      <c r="A6" s="90" t="s">
        <v>105</v>
      </c>
      <c r="B6" s="91"/>
      <c r="C6" s="91"/>
      <c r="D6" s="91"/>
      <c r="E6" s="80"/>
      <c r="F6" s="90"/>
      <c r="H6" s="111"/>
      <c r="I6" s="111"/>
    </row>
    <row r="7" spans="1:9" ht="18" customHeight="1" x14ac:dyDescent="0.25">
      <c r="A7" s="90" t="s">
        <v>106</v>
      </c>
      <c r="B7" s="91"/>
      <c r="C7" s="80"/>
      <c r="D7" s="80"/>
      <c r="E7" s="80"/>
      <c r="F7" s="90"/>
      <c r="H7" s="111"/>
      <c r="I7" s="112"/>
    </row>
    <row r="8" spans="1:9" ht="40" x14ac:dyDescent="0.25">
      <c r="A8" s="90" t="s">
        <v>107</v>
      </c>
      <c r="B8" s="91"/>
      <c r="C8" s="91"/>
      <c r="D8" s="91"/>
      <c r="E8" s="80"/>
      <c r="F8" s="90"/>
      <c r="H8" s="111"/>
      <c r="I8" s="111"/>
    </row>
    <row r="9" spans="1:9" ht="20" x14ac:dyDescent="0.25">
      <c r="A9" s="90" t="s">
        <v>108</v>
      </c>
      <c r="B9" s="91"/>
      <c r="C9" s="91"/>
      <c r="D9" s="91"/>
      <c r="E9" s="80"/>
      <c r="F9" s="90"/>
      <c r="H9" s="111"/>
      <c r="I9" s="111"/>
    </row>
    <row r="10" spans="1:9" ht="40" hidden="1" x14ac:dyDescent="0.25">
      <c r="A10" s="93" t="s">
        <v>109</v>
      </c>
      <c r="B10" s="91">
        <v>0</v>
      </c>
      <c r="C10" s="91">
        <v>0</v>
      </c>
      <c r="D10" s="91">
        <v>0</v>
      </c>
      <c r="E10" s="90"/>
      <c r="F10" s="90">
        <f t="shared" ref="F5:F11" si="0">SUM(B10:E10)</f>
        <v>0</v>
      </c>
      <c r="H10" s="111"/>
      <c r="I10" s="111"/>
    </row>
    <row r="11" spans="1:9" ht="20" hidden="1" x14ac:dyDescent="0.25">
      <c r="A11" s="93" t="s">
        <v>110</v>
      </c>
      <c r="B11" s="91">
        <v>0</v>
      </c>
      <c r="C11" s="91">
        <v>0</v>
      </c>
      <c r="D11" s="91">
        <v>0</v>
      </c>
      <c r="E11" s="90"/>
      <c r="F11" s="90">
        <f t="shared" si="0"/>
        <v>0</v>
      </c>
      <c r="H11" s="111"/>
      <c r="I11" s="111"/>
    </row>
    <row r="12" spans="1:9" ht="20" x14ac:dyDescent="0.25">
      <c r="A12" s="94" t="s">
        <v>111</v>
      </c>
      <c r="B12" s="83"/>
      <c r="C12" s="83"/>
      <c r="D12" s="83"/>
      <c r="E12" s="83"/>
      <c r="F12" s="83"/>
      <c r="H12" s="229"/>
      <c r="I12" s="229"/>
    </row>
    <row r="13" spans="1:9" ht="20" x14ac:dyDescent="0.25">
      <c r="A13" s="83" t="s">
        <v>53</v>
      </c>
      <c r="B13" s="83" t="s">
        <v>102</v>
      </c>
      <c r="C13" s="83" t="s">
        <v>102</v>
      </c>
      <c r="D13" s="83" t="s">
        <v>102</v>
      </c>
      <c r="E13" s="83" t="s">
        <v>102</v>
      </c>
      <c r="F13" s="83" t="s">
        <v>102</v>
      </c>
      <c r="H13" s="110"/>
      <c r="I13" s="110"/>
    </row>
    <row r="14" spans="1:9" ht="40" x14ac:dyDescent="0.25">
      <c r="A14" s="90" t="s">
        <v>112</v>
      </c>
      <c r="B14" s="86"/>
      <c r="C14" s="80"/>
      <c r="D14" s="80"/>
      <c r="E14" s="80"/>
      <c r="F14" s="90"/>
      <c r="H14" s="111"/>
      <c r="I14" s="112"/>
    </row>
    <row r="15" spans="1:9" ht="20" x14ac:dyDescent="0.25">
      <c r="A15" s="90" t="s">
        <v>113</v>
      </c>
      <c r="B15" s="86"/>
      <c r="C15" s="80"/>
      <c r="D15" s="80"/>
      <c r="E15" s="80"/>
      <c r="F15" s="90"/>
      <c r="H15" s="111"/>
      <c r="I15" s="112"/>
    </row>
    <row r="16" spans="1:9" ht="40" x14ac:dyDescent="0.25">
      <c r="A16" s="90" t="s">
        <v>114</v>
      </c>
      <c r="B16" s="87"/>
      <c r="C16" s="80"/>
      <c r="D16" s="80"/>
      <c r="E16" s="80"/>
      <c r="F16" s="90"/>
      <c r="H16" s="111"/>
      <c r="I16" s="112"/>
    </row>
    <row r="17" spans="1:9" ht="20" x14ac:dyDescent="0.25">
      <c r="A17" s="90" t="s">
        <v>115</v>
      </c>
      <c r="B17" s="87"/>
      <c r="C17" s="91"/>
      <c r="D17" s="80"/>
      <c r="E17" s="80"/>
      <c r="F17" s="90"/>
      <c r="H17" s="111"/>
      <c r="I17" s="111"/>
    </row>
    <row r="18" spans="1:9" ht="40" hidden="1" customHeight="1" x14ac:dyDescent="0.25">
      <c r="A18" s="93" t="s">
        <v>116</v>
      </c>
      <c r="B18" s="87"/>
      <c r="C18" s="91"/>
      <c r="D18" s="80"/>
      <c r="E18" s="80"/>
      <c r="F18" s="90"/>
      <c r="H18" s="111"/>
      <c r="I18" s="111"/>
    </row>
    <row r="19" spans="1:9" ht="20" hidden="1" customHeight="1" x14ac:dyDescent="0.25">
      <c r="A19" s="93" t="s">
        <v>117</v>
      </c>
      <c r="B19" s="87"/>
      <c r="C19" s="91"/>
      <c r="D19" s="80"/>
      <c r="E19" s="80"/>
      <c r="F19" s="90"/>
      <c r="H19" s="111"/>
      <c r="I19" s="111"/>
    </row>
    <row r="20" spans="1:9" ht="40" hidden="1" customHeight="1" x14ac:dyDescent="0.25">
      <c r="A20" s="93" t="s">
        <v>118</v>
      </c>
      <c r="B20" s="87"/>
      <c r="C20" s="91"/>
      <c r="D20" s="80"/>
      <c r="E20" s="80"/>
      <c r="F20" s="90"/>
      <c r="H20" s="111"/>
      <c r="I20" s="111"/>
    </row>
    <row r="21" spans="1:9" ht="20" hidden="1" customHeight="1" x14ac:dyDescent="0.25">
      <c r="A21" s="93" t="s">
        <v>119</v>
      </c>
      <c r="B21" s="87"/>
      <c r="C21" s="91"/>
      <c r="D21" s="80"/>
      <c r="E21" s="80"/>
      <c r="F21" s="90"/>
      <c r="H21" s="111"/>
      <c r="I21" s="111"/>
    </row>
    <row r="22" spans="1:9" ht="40" hidden="1" customHeight="1" x14ac:dyDescent="0.25">
      <c r="A22" s="93" t="s">
        <v>120</v>
      </c>
      <c r="B22" s="87"/>
      <c r="C22" s="91"/>
      <c r="D22" s="80"/>
      <c r="E22" s="80"/>
      <c r="F22" s="90"/>
      <c r="H22" s="111"/>
      <c r="I22" s="111"/>
    </row>
    <row r="23" spans="1:9" ht="20" hidden="1" customHeight="1" x14ac:dyDescent="0.25">
      <c r="A23" s="93" t="s">
        <v>121</v>
      </c>
      <c r="B23" s="87"/>
      <c r="C23" s="91"/>
      <c r="D23" s="80"/>
      <c r="E23" s="80"/>
      <c r="F23" s="90"/>
      <c r="H23" s="111"/>
      <c r="I23" s="111"/>
    </row>
    <row r="24" spans="1:9" ht="40" hidden="1" customHeight="1" x14ac:dyDescent="0.25">
      <c r="A24" s="93" t="s">
        <v>122</v>
      </c>
      <c r="B24" s="87"/>
      <c r="C24" s="91"/>
      <c r="D24" s="80"/>
      <c r="E24" s="80"/>
      <c r="F24" s="90"/>
      <c r="H24" s="111"/>
      <c r="I24" s="111"/>
    </row>
    <row r="25" spans="1:9" ht="20" hidden="1" customHeight="1" x14ac:dyDescent="0.25">
      <c r="A25" s="93" t="s">
        <v>123</v>
      </c>
      <c r="B25" s="87"/>
      <c r="C25" s="91"/>
      <c r="D25" s="80"/>
      <c r="E25" s="80"/>
      <c r="F25" s="90"/>
      <c r="H25" s="111"/>
      <c r="I25" s="111"/>
    </row>
    <row r="26" spans="1:9" ht="40" hidden="1" customHeight="1" x14ac:dyDescent="0.25">
      <c r="A26" s="93" t="s">
        <v>124</v>
      </c>
      <c r="B26" s="87"/>
      <c r="C26" s="91"/>
      <c r="D26" s="80"/>
      <c r="E26" s="80"/>
      <c r="F26" s="90"/>
      <c r="H26" s="111"/>
      <c r="I26" s="111"/>
    </row>
    <row r="27" spans="1:9" ht="20" hidden="1" customHeight="1" x14ac:dyDescent="0.25">
      <c r="A27" s="93" t="s">
        <v>125</v>
      </c>
      <c r="B27" s="87"/>
      <c r="C27" s="91"/>
      <c r="D27" s="80"/>
      <c r="E27" s="80"/>
      <c r="F27" s="90"/>
      <c r="H27" s="111"/>
      <c r="I27" s="111"/>
    </row>
    <row r="28" spans="1:9" ht="40" x14ac:dyDescent="0.25">
      <c r="A28" s="90" t="s">
        <v>126</v>
      </c>
      <c r="B28" s="86"/>
      <c r="C28" s="80"/>
      <c r="D28" s="80"/>
      <c r="E28" s="80"/>
      <c r="F28" s="90"/>
      <c r="H28" s="111"/>
      <c r="I28" s="112"/>
    </row>
    <row r="29" spans="1:9" ht="20" x14ac:dyDescent="0.25">
      <c r="A29" s="90" t="s">
        <v>127</v>
      </c>
      <c r="B29" s="87"/>
      <c r="C29" s="80"/>
      <c r="D29" s="80"/>
      <c r="E29" s="80"/>
      <c r="F29" s="90"/>
      <c r="H29" s="111"/>
      <c r="I29" s="112"/>
    </row>
    <row r="30" spans="1:9" ht="40" x14ac:dyDescent="0.25">
      <c r="A30" s="90" t="s">
        <v>128</v>
      </c>
      <c r="B30" s="87"/>
      <c r="C30" s="91"/>
      <c r="D30" s="80"/>
      <c r="E30" s="80"/>
      <c r="F30" s="90"/>
      <c r="H30" s="111"/>
      <c r="I30" s="111"/>
    </row>
    <row r="31" spans="1:9" ht="20" x14ac:dyDescent="0.25">
      <c r="A31" s="90" t="s">
        <v>129</v>
      </c>
      <c r="B31" s="87"/>
      <c r="C31" s="91"/>
      <c r="D31" s="80"/>
      <c r="E31" s="80"/>
      <c r="F31" s="90"/>
      <c r="H31" s="111"/>
      <c r="I31" s="111"/>
    </row>
    <row r="32" spans="1:9" ht="20" x14ac:dyDescent="0.25">
      <c r="A32" s="83" t="s">
        <v>235</v>
      </c>
      <c r="B32" s="83"/>
      <c r="C32" s="83"/>
      <c r="D32" s="83"/>
      <c r="E32" s="83"/>
      <c r="F32" s="83"/>
      <c r="H32" s="230"/>
      <c r="I32" s="230"/>
    </row>
    <row r="33" spans="1:9" ht="20" x14ac:dyDescent="0.25">
      <c r="A33" s="83" t="s">
        <v>53</v>
      </c>
      <c r="B33" s="83" t="s">
        <v>102</v>
      </c>
      <c r="C33" s="83" t="s">
        <v>102</v>
      </c>
      <c r="D33" s="83" t="s">
        <v>102</v>
      </c>
      <c r="E33" s="83" t="s">
        <v>102</v>
      </c>
      <c r="F33" s="83" t="s">
        <v>102</v>
      </c>
      <c r="H33" s="230"/>
      <c r="I33" s="230"/>
    </row>
    <row r="34" spans="1:9" ht="20" x14ac:dyDescent="0.25">
      <c r="A34" s="90" t="s">
        <v>130</v>
      </c>
      <c r="B34" s="87"/>
      <c r="C34" s="91"/>
      <c r="D34" s="91"/>
      <c r="E34" s="80"/>
      <c r="F34" s="90"/>
      <c r="H34" s="230"/>
      <c r="I34" s="230"/>
    </row>
    <row r="35" spans="1:9" ht="20" x14ac:dyDescent="0.25">
      <c r="A35" s="90" t="s">
        <v>131</v>
      </c>
      <c r="B35" s="87"/>
      <c r="C35" s="91"/>
      <c r="D35" s="91"/>
      <c r="E35" s="80"/>
      <c r="F35" s="90"/>
      <c r="H35" s="230"/>
      <c r="I35" s="230"/>
    </row>
    <row r="36" spans="1:9" ht="20" x14ac:dyDescent="0.25">
      <c r="A36" s="90" t="s">
        <v>132</v>
      </c>
      <c r="B36" s="87"/>
      <c r="C36" s="91"/>
      <c r="D36" s="91"/>
      <c r="E36" s="80"/>
      <c r="F36" s="90"/>
      <c r="H36" s="230"/>
      <c r="I36" s="230"/>
    </row>
    <row r="37" spans="1:9" x14ac:dyDescent="0.25">
      <c r="H37" s="230"/>
      <c r="I37" s="230"/>
    </row>
    <row r="38" spans="1:9" x14ac:dyDescent="0.25">
      <c r="B38" s="77" t="s">
        <v>17</v>
      </c>
      <c r="C38" s="77" t="s">
        <v>18</v>
      </c>
      <c r="D38" s="77" t="s">
        <v>19</v>
      </c>
      <c r="E38" s="77" t="s">
        <v>133</v>
      </c>
      <c r="F38" s="77" t="s">
        <v>100</v>
      </c>
      <c r="H38" s="230"/>
      <c r="I38" s="230"/>
    </row>
    <row r="39" spans="1:9" ht="20" x14ac:dyDescent="0.25">
      <c r="A39" s="88" t="s">
        <v>101</v>
      </c>
      <c r="B39" s="89"/>
      <c r="C39" s="89"/>
      <c r="D39" s="89"/>
      <c r="E39" s="89"/>
      <c r="F39" s="89"/>
      <c r="H39" s="230"/>
      <c r="I39" s="230"/>
    </row>
    <row r="40" spans="1:9" ht="20" x14ac:dyDescent="0.25">
      <c r="A40" s="89" t="s">
        <v>53</v>
      </c>
      <c r="B40" s="89" t="s">
        <v>102</v>
      </c>
      <c r="C40" s="89" t="s">
        <v>102</v>
      </c>
      <c r="D40" s="89" t="s">
        <v>102</v>
      </c>
      <c r="E40" s="89" t="s">
        <v>102</v>
      </c>
      <c r="F40" s="89" t="s">
        <v>102</v>
      </c>
      <c r="H40" s="230" t="s">
        <v>244</v>
      </c>
      <c r="I40" s="230"/>
    </row>
    <row r="41" spans="1:9" ht="20" x14ac:dyDescent="0.25">
      <c r="A41" s="90" t="s">
        <v>134</v>
      </c>
      <c r="B41" s="90" t="e">
        <f>(B4/B5)*1000</f>
        <v>#DIV/0!</v>
      </c>
      <c r="C41" s="90" t="e">
        <f t="shared" ref="C41:F41" si="1">(C4/C5)*1000</f>
        <v>#DIV/0!</v>
      </c>
      <c r="D41" s="90" t="e">
        <f t="shared" si="1"/>
        <v>#DIV/0!</v>
      </c>
      <c r="E41" s="90" t="e">
        <f t="shared" si="1"/>
        <v>#DIV/0!</v>
      </c>
      <c r="F41" s="90" t="e">
        <f t="shared" si="1"/>
        <v>#DIV/0!</v>
      </c>
      <c r="H41" s="110" t="s">
        <v>53</v>
      </c>
      <c r="I41" s="110" t="s">
        <v>102</v>
      </c>
    </row>
    <row r="42" spans="1:9" ht="20" x14ac:dyDescent="0.25">
      <c r="A42" s="90" t="s">
        <v>135</v>
      </c>
      <c r="B42" s="99" t="e">
        <f>B6/B7</f>
        <v>#DIV/0!</v>
      </c>
      <c r="C42" s="99" t="e">
        <f t="shared" ref="C42:F42" si="2">C6/C7</f>
        <v>#DIV/0!</v>
      </c>
      <c r="D42" s="99" t="e">
        <f t="shared" si="2"/>
        <v>#DIV/0!</v>
      </c>
      <c r="E42" s="99" t="e">
        <f t="shared" si="2"/>
        <v>#DIV/0!</v>
      </c>
      <c r="F42" s="99" t="e">
        <f t="shared" si="2"/>
        <v>#DIV/0!</v>
      </c>
      <c r="H42" s="111" t="s">
        <v>130</v>
      </c>
      <c r="I42" s="111">
        <v>102</v>
      </c>
    </row>
    <row r="43" spans="1:9" ht="20" x14ac:dyDescent="0.25">
      <c r="A43" s="90" t="s">
        <v>136</v>
      </c>
      <c r="B43" s="99" t="e">
        <f>B8/B9</f>
        <v>#DIV/0!</v>
      </c>
      <c r="C43" s="100" t="e">
        <f t="shared" ref="C43:F43" si="3">C8/C9</f>
        <v>#DIV/0!</v>
      </c>
      <c r="D43" s="100" t="e">
        <f t="shared" si="3"/>
        <v>#DIV/0!</v>
      </c>
      <c r="E43" s="100" t="e">
        <f t="shared" si="3"/>
        <v>#DIV/0!</v>
      </c>
      <c r="F43" s="100" t="e">
        <f t="shared" si="3"/>
        <v>#DIV/0!</v>
      </c>
      <c r="H43" s="111" t="s">
        <v>131</v>
      </c>
      <c r="I43" s="111">
        <v>471</v>
      </c>
    </row>
    <row r="44" spans="1:9" ht="20" x14ac:dyDescent="0.25">
      <c r="A44" s="94" t="s">
        <v>111</v>
      </c>
      <c r="B44" s="83"/>
      <c r="C44" s="83"/>
      <c r="D44" s="83"/>
      <c r="E44" s="83"/>
      <c r="F44" s="83"/>
      <c r="H44" s="111" t="s">
        <v>132</v>
      </c>
      <c r="I44" s="111">
        <v>96</v>
      </c>
    </row>
    <row r="45" spans="1:9" ht="20" x14ac:dyDescent="0.25">
      <c r="A45" s="83" t="s">
        <v>53</v>
      </c>
      <c r="B45" s="83" t="s">
        <v>102</v>
      </c>
      <c r="C45" s="83" t="s">
        <v>102</v>
      </c>
      <c r="D45" s="83" t="s">
        <v>102</v>
      </c>
      <c r="E45" s="83" t="s">
        <v>102</v>
      </c>
      <c r="F45" s="83" t="s">
        <v>102</v>
      </c>
    </row>
    <row r="46" spans="1:9" ht="20" x14ac:dyDescent="0.25">
      <c r="A46" s="90" t="s">
        <v>137</v>
      </c>
      <c r="B46" s="92" t="e">
        <f>B14/B15</f>
        <v>#DIV/0!</v>
      </c>
      <c r="C46" s="92" t="e">
        <f t="shared" ref="C46:F46" si="4">C14/C15</f>
        <v>#DIV/0!</v>
      </c>
      <c r="D46" s="92" t="e">
        <f t="shared" si="4"/>
        <v>#DIV/0!</v>
      </c>
      <c r="E46" s="92" t="e">
        <f t="shared" si="4"/>
        <v>#DIV/0!</v>
      </c>
      <c r="F46" s="92" t="e">
        <f t="shared" si="4"/>
        <v>#DIV/0!</v>
      </c>
    </row>
    <row r="47" spans="1:9" ht="20" x14ac:dyDescent="0.25">
      <c r="A47" s="90" t="s">
        <v>138</v>
      </c>
      <c r="B47" s="92" t="e">
        <f>B16/B17</f>
        <v>#DIV/0!</v>
      </c>
      <c r="C47" s="92" t="e">
        <f t="shared" ref="C47:F47" si="5">C16/C17</f>
        <v>#DIV/0!</v>
      </c>
      <c r="D47" s="92" t="e">
        <f t="shared" si="5"/>
        <v>#DIV/0!</v>
      </c>
      <c r="E47" s="92" t="e">
        <f t="shared" si="5"/>
        <v>#DIV/0!</v>
      </c>
      <c r="F47" s="92" t="e">
        <f t="shared" si="5"/>
        <v>#DIV/0!</v>
      </c>
    </row>
    <row r="48" spans="1:9" ht="40" x14ac:dyDescent="0.25">
      <c r="A48" s="90" t="s">
        <v>139</v>
      </c>
      <c r="B48" s="98" t="e">
        <f>B28/B29</f>
        <v>#DIV/0!</v>
      </c>
      <c r="C48" s="98" t="e">
        <f t="shared" ref="C48:F48" si="6">C28/C29</f>
        <v>#DIV/0!</v>
      </c>
      <c r="D48" s="98" t="e">
        <f t="shared" si="6"/>
        <v>#DIV/0!</v>
      </c>
      <c r="E48" s="98" t="e">
        <f t="shared" si="6"/>
        <v>#DIV/0!</v>
      </c>
      <c r="F48" s="98" t="e">
        <f t="shared" si="6"/>
        <v>#DIV/0!</v>
      </c>
    </row>
    <row r="49" spans="1:6" ht="20" x14ac:dyDescent="0.25">
      <c r="A49" s="90" t="s">
        <v>140</v>
      </c>
      <c r="B49" s="95" t="e">
        <f>B30/B31</f>
        <v>#DIV/0!</v>
      </c>
      <c r="C49" s="95" t="e">
        <f t="shared" ref="C49:F49" si="7">C30/C31</f>
        <v>#DIV/0!</v>
      </c>
      <c r="D49" s="95" t="e">
        <f t="shared" si="7"/>
        <v>#DIV/0!</v>
      </c>
      <c r="E49" s="95" t="e">
        <f t="shared" si="7"/>
        <v>#DIV/0!</v>
      </c>
      <c r="F49" s="95" t="e">
        <f t="shared" si="7"/>
        <v>#DIV/0!</v>
      </c>
    </row>
    <row r="50" spans="1:6" ht="20" x14ac:dyDescent="0.25">
      <c r="A50" s="90" t="s">
        <v>149</v>
      </c>
      <c r="B50" s="96" t="e">
        <f>B35/PRODUCCIÓN!C8</f>
        <v>#DIV/0!</v>
      </c>
      <c r="C50" s="96" t="e">
        <f>C35/PRODUCCIÓN!D8</f>
        <v>#DIV/0!</v>
      </c>
      <c r="D50" s="96" t="e">
        <f>D35/PRODUCCIÓN!E8</f>
        <v>#DIV/0!</v>
      </c>
      <c r="E50" s="96" t="e">
        <f>E35/PRODUCCIÓN!F8</f>
        <v>#DIV/0!</v>
      </c>
      <c r="F50" s="96" t="e">
        <f>F35/PRODUCCIÓN!G8</f>
        <v>#DIV/0!</v>
      </c>
    </row>
    <row r="51" spans="1:6" ht="20" x14ac:dyDescent="0.25">
      <c r="A51" s="90" t="s">
        <v>205</v>
      </c>
      <c r="B51" s="87">
        <v>0</v>
      </c>
      <c r="C51" s="87">
        <v>0</v>
      </c>
      <c r="D51" s="87">
        <v>0</v>
      </c>
      <c r="E51" s="87">
        <v>0</v>
      </c>
      <c r="F51" s="87">
        <v>0</v>
      </c>
    </row>
    <row r="53" spans="1:6" ht="20" x14ac:dyDescent="0.25">
      <c r="A53" s="233" t="s">
        <v>153</v>
      </c>
      <c r="B53" s="234"/>
      <c r="C53" s="83" t="s">
        <v>102</v>
      </c>
      <c r="D53" s="83" t="s">
        <v>225</v>
      </c>
    </row>
    <row r="54" spans="1:6" ht="80" x14ac:dyDescent="0.25">
      <c r="A54" s="231" t="s">
        <v>220</v>
      </c>
      <c r="B54" s="97" t="s">
        <v>223</v>
      </c>
      <c r="C54" s="87"/>
      <c r="D54" s="232" t="e">
        <f>C54/C55</f>
        <v>#DIV/0!</v>
      </c>
    </row>
    <row r="55" spans="1:6" ht="140" x14ac:dyDescent="0.25">
      <c r="A55" s="231"/>
      <c r="B55" s="97" t="s">
        <v>224</v>
      </c>
      <c r="C55" s="87"/>
      <c r="D55" s="232"/>
    </row>
  </sheetData>
  <mergeCells count="13">
    <mergeCell ref="H12:I12"/>
    <mergeCell ref="H39:I39"/>
    <mergeCell ref="H40:I40"/>
    <mergeCell ref="A54:A55"/>
    <mergeCell ref="D54:D55"/>
    <mergeCell ref="A53:B53"/>
    <mergeCell ref="H32:I32"/>
    <mergeCell ref="H33:I33"/>
    <mergeCell ref="H34:I34"/>
    <mergeCell ref="H35:I35"/>
    <mergeCell ref="H36:I36"/>
    <mergeCell ref="H37:I37"/>
    <mergeCell ref="H38:I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POA 2022</vt:lpstr>
      <vt:lpstr>FIANACIERA GRAFICO</vt:lpstr>
      <vt:lpstr>SATISFACCION GRAFICO</vt:lpstr>
      <vt:lpstr>PROCESOS</vt:lpstr>
      <vt:lpstr>FACTURACION</vt:lpstr>
      <vt:lpstr>CARTERA</vt:lpstr>
      <vt:lpstr>PASIVO - BALANCE- ESTADO R</vt:lpstr>
      <vt:lpstr>PRODUCCIÓN</vt:lpstr>
      <vt:lpstr>CALIDAD</vt:lpstr>
      <vt:lpstr>PROCESOS JUDICIALES </vt:lpstr>
      <vt:lpstr>TALENTO HUMANO</vt:lpstr>
      <vt:lpstr>MANTENI</vt:lpstr>
      <vt:lpstr>TABLERO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2021-10-12T16:57:26Z</dcterms:created>
  <dcterms:modified xsi:type="dcterms:W3CDTF">2023-04-19T19:47:03Z</dcterms:modified>
</cp:coreProperties>
</file>